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6" windowHeight="7164" tabRatio="739" firstSheet="24" activeTab="24"/>
  </bookViews>
  <sheets>
    <sheet name="Variazioni" sheetId="1" r:id="rId1"/>
    <sheet name="cop.Servizi" sheetId="2" r:id="rId2"/>
    <sheet name="cassa" sheetId="3" r:id="rId3"/>
    <sheet name="equilibri_cassa" sheetId="4" r:id="rId4"/>
    <sheet name="equilibrio bil" sheetId="5" r:id="rId5"/>
    <sheet name="Conciliazione" sheetId="6" r:id="rId6"/>
    <sheet name="Entrate" sheetId="7" r:id="rId7"/>
    <sheet name="Disavanzo" sheetId="8" r:id="rId8"/>
    <sheet name="DFB" sheetId="9" r:id="rId9"/>
    <sheet name="Rend EQUIL EL" sheetId="10" r:id="rId10"/>
    <sheet name="All a) Ris amm" sheetId="11" r:id="rId11"/>
    <sheet name="Ris_amm 2" sheetId="12" r:id="rId12"/>
    <sheet name="All a1) Elenco  accant" sheetId="13" r:id="rId13"/>
    <sheet name="All a2) Elenco vinc" sheetId="14" r:id="rId14"/>
    <sheet name="All a3) Elenco destinate" sheetId="15" r:id="rId15"/>
    <sheet name="FPV" sheetId="16" r:id="rId16"/>
    <sheet name="residui" sheetId="17" r:id="rId17"/>
    <sheet name="Acc_Fondi" sheetId="18" r:id="rId18"/>
    <sheet name="Indebitamento" sheetId="19" r:id="rId19"/>
    <sheet name="anticipazione" sheetId="20" r:id="rId20"/>
    <sheet name="leasing" sheetId="21" r:id="rId21"/>
    <sheet name="Riscossione-entrate" sheetId="22" r:id="rId22"/>
    <sheet name="Covid" sheetId="23" r:id="rId23"/>
    <sheet name="Spese" sheetId="24" r:id="rId24"/>
    <sheet name="personale" sheetId="25" r:id="rId25"/>
    <sheet name="Perdite_partecipate" sheetId="26" r:id="rId26"/>
    <sheet name="dettagli SP-A" sheetId="27" r:id="rId27"/>
    <sheet name="dettagli SP-P" sheetId="28" r:id="rId28"/>
    <sheet name="tabelle sp" sheetId="29" r:id="rId29"/>
    <sheet name="ALL.c) FCDE cons" sheetId="30" r:id="rId30"/>
    <sheet name="sintesi Conto ec" sheetId="31" r:id="rId31"/>
    <sheet name="dettaglio Conto ec" sheetId="32" r:id="rId32"/>
    <sheet name="tabelle Conto ec" sheetId="33" r:id="rId33"/>
  </sheets>
  <externalReferences>
    <externalReference r:id="rId36"/>
  </externalReferences>
  <definedNames>
    <definedName name="_Toc506810481" localSheetId="21">'Riscossione-entrate'!$B$41</definedName>
    <definedName name="_xlnm.Print_Area" localSheetId="10">'All a) Ris amm'!$A$1:$F$60</definedName>
    <definedName name="_xlnm.Print_Area" localSheetId="29">'ALL.c) FCDE cons'!$A$1:$I$112</definedName>
    <definedName name="_xlnm.Print_Area" localSheetId="26">'dettagli SP-A'!$A$6:$F$100</definedName>
    <definedName name="_xlnm.Print_Area" localSheetId="27">'dettagli SP-P'!$A$1:$F$73</definedName>
    <definedName name="_xlnm.Print_Area" localSheetId="31">'dettaglio Conto ec'!$A$1:$F$84</definedName>
    <definedName name="_xlnm.Print_Area" localSheetId="9">'Rend EQUIL EL'!$A$1:$D$126</definedName>
    <definedName name="_xlnm.Print_Area" localSheetId="30">'sintesi Conto ec'!$A$1:$F$84</definedName>
    <definedName name="CDSca12">'[1]Inserimento dati'!$F$41</definedName>
    <definedName name="CDSca13">'[1]Inserimento dati'!$I$41</definedName>
    <definedName name="CDSco12">'[1]Inserimento dati'!$F$40</definedName>
    <definedName name="CDSco13">'[1]Inserimento dati'!$I$40</definedName>
    <definedName name="_xlnm.Print_Titles" localSheetId="29">'ALL.c) FCDE cons'!$2:$6</definedName>
    <definedName name="_xlnm.Print_Titles" localSheetId="26">'dettagli SP-A'!$A:$C,'dettagli SP-A'!$1:$5</definedName>
    <definedName name="_xlnm.Print_Titles" localSheetId="27">'dettagli SP-P'!$1:$5</definedName>
    <definedName name="_xlnm.Print_Titles" localSheetId="31">'dettaglio Conto ec'!$1:$5</definedName>
    <definedName name="_xlnm.Print_Titles" localSheetId="9">'Rend EQUIL EL'!$1:$5</definedName>
    <definedName name="_xlnm.Print_Titles" localSheetId="30">'sintesi Conto ec'!$1:$5</definedName>
  </definedNames>
  <calcPr fullCalcOnLoad="1"/>
</workbook>
</file>

<file path=xl/sharedStrings.xml><?xml version="1.0" encoding="utf-8"?>
<sst xmlns="http://schemas.openxmlformats.org/spreadsheetml/2006/main" count="1565" uniqueCount="1063">
  <si>
    <t>Variazioni di bilancio totali</t>
  </si>
  <si>
    <t>di cui variazioni di Consiglio</t>
  </si>
  <si>
    <t>di cui variazioni di Giunta con i poteri del consiglio a ratifica ex art. 175 c. 4 Tuel</t>
  </si>
  <si>
    <t>di cui variazioni responsabile servizio finanziario ex art. 175 c. 5 quater Tuel</t>
  </si>
  <si>
    <t>DESCRIZIONE</t>
  </si>
  <si>
    <t>IMPORTO</t>
  </si>
  <si>
    <t>a) MAGGIORE DISAVANZO DA RIACCERTAMENTO STRAORDINARIO DEI RESIDUI</t>
  </si>
  <si>
    <t>b) QUOTA ANNUA DEL DISAVANZO APPLICATO AL BILANCIO CUI IL RENDICONTO SI RIFERISCE</t>
  </si>
  <si>
    <t>c) DISAVANZO RESIDUO ATTESO (a-b)</t>
  </si>
  <si>
    <t xml:space="preserve">d) DISAVANZO ACCERTATO CON IL RENDICONTO </t>
  </si>
  <si>
    <t>Disavanzo dell'esercizio precedente (a)</t>
  </si>
  <si>
    <t xml:space="preserve">ripiano non effettuato nell'esercizio                    (e)= d-c </t>
  </si>
  <si>
    <t>Disavanzo derivante dal riaccertamento straordinario dei residui</t>
  </si>
  <si>
    <t>Disavanzo tecnico al 31.12….</t>
  </si>
  <si>
    <t>Disavanzo derivante dalla gestione dell'esercizio …..da ripianare con piano di rientrodi cui alla delibera……</t>
  </si>
  <si>
    <t>TOTALE</t>
  </si>
  <si>
    <t>MODALITA' DI COPERTURA DEL DISAVANZO</t>
  </si>
  <si>
    <r>
      <t xml:space="preserve">COMPOSIZIONE  DEL DISAVANZO  </t>
    </r>
    <r>
      <rPr>
        <b/>
        <vertAlign val="superscript"/>
        <sz val="8"/>
        <color indexed="8"/>
        <rFont val="Calibri"/>
        <family val="2"/>
      </rPr>
      <t>1</t>
    </r>
  </si>
  <si>
    <t>COPERTURA DEL DISAVANZO PER ESERCIZIO</t>
  </si>
  <si>
    <t>esercizi successivi</t>
  </si>
  <si>
    <t>1  Corrisponde alla colonna (b) della tabella precedente</t>
  </si>
  <si>
    <t xml:space="preserve">Composizione del disavanzo </t>
  </si>
  <si>
    <t>Analisi e valutazione dei debiti fuori bilancio</t>
  </si>
  <si>
    <t>Articolo 194 T.U.E.L:</t>
  </si>
  <si>
    <t xml:space="preserve">   - lettera a) - sentenze esecutive</t>
  </si>
  <si>
    <t xml:space="preserve">   - lettera b)  - copertura disavanzi</t>
  </si>
  <si>
    <t xml:space="preserve">   - lettera c)  - ricapitalizzazioni</t>
  </si>
  <si>
    <t xml:space="preserve">   - lettera d)  - procedure espropriative/occupazione d'urgenza</t>
  </si>
  <si>
    <t xml:space="preserve">   - lettera e) - acquisizione beni e servizi senza impegno di spesa</t>
  </si>
  <si>
    <t xml:space="preserve">Totale </t>
  </si>
  <si>
    <t>DETTAGLIO DEI PROVENTI E DEI COSTI DEI SERVIZI</t>
  </si>
  <si>
    <t>Proventi</t>
  </si>
  <si>
    <t>Costi</t>
  </si>
  <si>
    <t>Saldo</t>
  </si>
  <si>
    <t xml:space="preserve"> %   di                               copertura realizzata</t>
  </si>
  <si>
    <t xml:space="preserve"> %  di                            copertura prevista</t>
  </si>
  <si>
    <t>Asilo nido</t>
  </si>
  <si>
    <t>Casa riposo anziani</t>
  </si>
  <si>
    <t>Fiere e mercati</t>
  </si>
  <si>
    <t>Mense scolastiche</t>
  </si>
  <si>
    <t>Musei e pinacoteche</t>
  </si>
  <si>
    <t>Teatri, spettacoli e mostre</t>
  </si>
  <si>
    <t>Colonie e soggiorni stagionali</t>
  </si>
  <si>
    <t>Corsi extrascolastici</t>
  </si>
  <si>
    <t>Impianti sportivi</t>
  </si>
  <si>
    <t>Parchimetri</t>
  </si>
  <si>
    <t>Servizi turistici</t>
  </si>
  <si>
    <t>Trasporti funebri, pompe funebri</t>
  </si>
  <si>
    <t>Uso locali non istituzionali</t>
  </si>
  <si>
    <t>Centro creativo</t>
  </si>
  <si>
    <t>Altri servizi</t>
  </si>
  <si>
    <t>Totali</t>
  </si>
  <si>
    <t xml:space="preserve">        Fondo cassa complessivo al 31.12 </t>
  </si>
  <si>
    <t>Consistenza cassa vincolata</t>
  </si>
  <si>
    <t>+/-</t>
  </si>
  <si>
    <t>Consistenza di cassa effettiva all'1.1</t>
  </si>
  <si>
    <t>+</t>
  </si>
  <si>
    <t>Somme utilizzate in termini di cassa all'1.1</t>
  </si>
  <si>
    <t>Fondi vincolati all'1.1</t>
  </si>
  <si>
    <t>=</t>
  </si>
  <si>
    <t>Incrementi per nuovi accrediti vincolati</t>
  </si>
  <si>
    <t>Decrementi per pagamenti vincolati</t>
  </si>
  <si>
    <t>-</t>
  </si>
  <si>
    <t>Fondi vincolati al 31.12</t>
  </si>
  <si>
    <t>Somme utilizzate in termini di cassa al 31.12</t>
  </si>
  <si>
    <t>Consistenza di cassa effettiva al 31.12</t>
  </si>
  <si>
    <t>Previsioni definitive**</t>
  </si>
  <si>
    <t>Competenza</t>
  </si>
  <si>
    <t>Residui</t>
  </si>
  <si>
    <t>Totale</t>
  </si>
  <si>
    <r>
      <t xml:space="preserve">Fondo di cassa iniziale </t>
    </r>
    <r>
      <rPr>
        <b/>
        <sz val="10"/>
        <color indexed="8"/>
        <rFont val="Calibri Light"/>
        <family val="2"/>
      </rPr>
      <t>(A)</t>
    </r>
  </si>
  <si>
    <t>Entrate Titolo 1.00</t>
  </si>
  <si>
    <r>
      <t xml:space="preserve">  </t>
    </r>
    <r>
      <rPr>
        <i/>
        <sz val="10"/>
        <color indexed="8"/>
        <rFont val="Calibri Light"/>
        <family val="2"/>
      </rPr>
      <t>di cui per estinzione anticipata di prestiti (*)</t>
    </r>
  </si>
  <si>
    <t>Entrate Titolo 2.00</t>
  </si>
  <si>
    <t>Entrate Titolo 3.00</t>
  </si>
  <si>
    <r>
      <t xml:space="preserve">Entrate Titolo 4.02.06 - </t>
    </r>
    <r>
      <rPr>
        <i/>
        <sz val="10"/>
        <color indexed="8"/>
        <rFont val="Calibri Light"/>
        <family val="2"/>
      </rPr>
      <t xml:space="preserve">Contributi agli investimenti direttamente destinati al rimborso dei prestiti da aa.pp. </t>
    </r>
    <r>
      <rPr>
        <b/>
        <i/>
        <sz val="10"/>
        <color indexed="8"/>
        <rFont val="Calibri Light"/>
        <family val="2"/>
      </rPr>
      <t>(B1)</t>
    </r>
  </si>
  <si>
    <t>Totale Entrate B (B=Titoli  1.00, 2.00, 3.00, 4.02.06)</t>
  </si>
  <si>
    <r>
      <t xml:space="preserve">  </t>
    </r>
    <r>
      <rPr>
        <i/>
        <sz val="10"/>
        <color indexed="8"/>
        <rFont val="Calibri Light"/>
        <family val="2"/>
      </rPr>
      <t>di cui per estinzione anticipata di prestiti (somma *)</t>
    </r>
  </si>
  <si>
    <r>
      <t xml:space="preserve">Spese Titolo 1.00 - </t>
    </r>
    <r>
      <rPr>
        <i/>
        <sz val="10"/>
        <color indexed="8"/>
        <rFont val="Calibri Light"/>
        <family val="2"/>
      </rPr>
      <t>Spese correnti</t>
    </r>
    <r>
      <rPr>
        <sz val="10"/>
        <color indexed="8"/>
        <rFont val="Calibri Light"/>
        <family val="2"/>
      </rPr>
      <t xml:space="preserve"> </t>
    </r>
  </si>
  <si>
    <r>
      <t xml:space="preserve">Spese Titolo 2.04 - </t>
    </r>
    <r>
      <rPr>
        <i/>
        <sz val="10"/>
        <color indexed="8"/>
        <rFont val="Calibri Light"/>
        <family val="2"/>
      </rPr>
      <t>Altri trasferimenti in conto capitale</t>
    </r>
  </si>
  <si>
    <r>
      <t xml:space="preserve">Spese Titolo 4.00 - </t>
    </r>
    <r>
      <rPr>
        <i/>
        <sz val="10"/>
        <color indexed="8"/>
        <rFont val="Calibri Light"/>
        <family val="2"/>
      </rPr>
      <t>Quote di capitale amm.to dei mutui e prestiti obbligazionari</t>
    </r>
  </si>
  <si>
    <r>
      <t xml:space="preserve">  di cui</t>
    </r>
    <r>
      <rPr>
        <sz val="10"/>
        <color indexed="8"/>
        <rFont val="Calibri Light"/>
        <family val="2"/>
      </rPr>
      <t xml:space="preserve"> </t>
    </r>
    <r>
      <rPr>
        <i/>
        <sz val="10"/>
        <color indexed="8"/>
        <rFont val="Calibri Light"/>
        <family val="2"/>
      </rPr>
      <t>per estinzione anticipata di prestiti</t>
    </r>
  </si>
  <si>
    <t xml:space="preserve"> di cui rimborso anticipazioni di liquidità (d.l. n. 35/2013 e ss. mm. e rifinanziamenti</t>
  </si>
  <si>
    <t>Totale Spese C (C=Titoli 1.00, 2.04, 4.00)</t>
  </si>
  <si>
    <t>Differenza D (D=B-C)</t>
  </si>
  <si>
    <r>
      <t xml:space="preserve">Altre poste differenziali, per eccezioni </t>
    </r>
    <r>
      <rPr>
        <b/>
        <sz val="10"/>
        <color indexed="8"/>
        <rFont val="Calibri Light"/>
        <family val="2"/>
      </rPr>
      <t xml:space="preserve">previste da norme di legge e dai principi contabili </t>
    </r>
    <r>
      <rPr>
        <sz val="10"/>
        <color indexed="8"/>
        <rFont val="Calibri Light"/>
        <family val="2"/>
      </rPr>
      <t>che hanno effetto sull'equilibrio</t>
    </r>
  </si>
  <si>
    <r>
      <rPr>
        <sz val="10"/>
        <color indexed="8"/>
        <rFont val="Calibri Light"/>
        <family val="2"/>
      </rPr>
      <t>Entrate di parte capitale destinate a spese correnti</t>
    </r>
    <r>
      <rPr>
        <b/>
        <sz val="10"/>
        <color indexed="8"/>
        <rFont val="Calibri Light"/>
        <family val="2"/>
      </rPr>
      <t xml:space="preserve"> (E)</t>
    </r>
  </si>
  <si>
    <r>
      <rPr>
        <sz val="10"/>
        <color indexed="8"/>
        <rFont val="Calibri Light"/>
        <family val="2"/>
      </rPr>
      <t>Entrate di parte corrente destinate a spese di investimento</t>
    </r>
    <r>
      <rPr>
        <b/>
        <sz val="10"/>
        <color indexed="8"/>
        <rFont val="Calibri Light"/>
        <family val="2"/>
      </rPr>
      <t xml:space="preserve"> (F)</t>
    </r>
  </si>
  <si>
    <r>
      <rPr>
        <sz val="10"/>
        <color indexed="8"/>
        <rFont val="Calibri Light"/>
        <family val="2"/>
      </rPr>
      <t>Entrate da accensione di prestiti destinate a estinzione anticipata di prestiti</t>
    </r>
    <r>
      <rPr>
        <b/>
        <sz val="10"/>
        <color indexed="8"/>
        <rFont val="Calibri Light"/>
        <family val="2"/>
      </rPr>
      <t xml:space="preserve"> (G)</t>
    </r>
  </si>
  <si>
    <r>
      <t>DIFFERENZA DI PARTE CORRENTE</t>
    </r>
    <r>
      <rPr>
        <b/>
        <sz val="10"/>
        <color indexed="8"/>
        <rFont val="Calibri Light"/>
        <family val="2"/>
      </rPr>
      <t xml:space="preserve"> H (H=D+E-F+G)</t>
    </r>
  </si>
  <si>
    <r>
      <t xml:space="preserve">Entrate Titolo 4.00 - </t>
    </r>
    <r>
      <rPr>
        <i/>
        <sz val="10"/>
        <color indexed="8"/>
        <rFont val="Calibri Light"/>
        <family val="2"/>
      </rPr>
      <t>Entrate in conto capitale</t>
    </r>
  </si>
  <si>
    <r>
      <t xml:space="preserve">Entrate Titolo 5.00 - </t>
    </r>
    <r>
      <rPr>
        <i/>
        <sz val="10"/>
        <color indexed="8"/>
        <rFont val="Calibri Light"/>
        <family val="2"/>
      </rPr>
      <t>Entrate da rid. attività finanziarie</t>
    </r>
  </si>
  <si>
    <r>
      <t xml:space="preserve">Entrate Titolo 6.00 - </t>
    </r>
    <r>
      <rPr>
        <i/>
        <sz val="10"/>
        <color indexed="8"/>
        <rFont val="Calibri Light"/>
        <family val="2"/>
      </rPr>
      <t>Accensione prestiti</t>
    </r>
  </si>
  <si>
    <t>Entrate di parte corrente destinate a spese di investimento (F)</t>
  </si>
  <si>
    <t>Totale Entrate Titoli 4.00+5.00+6.00 +F (I)</t>
  </si>
  <si>
    <r>
      <t xml:space="preserve">Entrate Titolo 4.02.06 - Contributi agli investimenti direttamente destinati al rimborso dei prestiti da amministrazioni pubbliche </t>
    </r>
    <r>
      <rPr>
        <b/>
        <sz val="10"/>
        <color indexed="8"/>
        <rFont val="Calibri Light"/>
        <family val="2"/>
      </rPr>
      <t>(B1)</t>
    </r>
  </si>
  <si>
    <t>Entrate Titolo 5.02 Riscoss. di crediti a breve termine</t>
  </si>
  <si>
    <t>Entrate Titolo 5.03 Riscoss. di crediti a m/l termine</t>
  </si>
  <si>
    <t>Entrate Titolo 5.04 per riduzione attività finanziarie</t>
  </si>
  <si>
    <t>Totale Entrate per riscossione di crediti e altre entrate per riduzione di attività finanziarie L1  (L1=Titoli 5.02,5.03, 5.04)</t>
  </si>
  <si>
    <t>Totale Entrate per riscossione di crediti, contributi agli investimenti e altre entrate per riduzione di attività finanziarie (L=B1+L1)</t>
  </si>
  <si>
    <t>Totale Entrate di parte capitale M (M=I-L)</t>
  </si>
  <si>
    <t xml:space="preserve">Spese Titolo 2.00 </t>
  </si>
  <si>
    <t>Spese Titolo 3.01 per acquisizioni attività finanziarie</t>
  </si>
  <si>
    <t>Totale Spese Titolo 2,00, 3.01 (N)</t>
  </si>
  <si>
    <r>
      <t xml:space="preserve">Spese Titolo 2.04 - </t>
    </r>
    <r>
      <rPr>
        <b/>
        <sz val="10"/>
        <color indexed="8"/>
        <rFont val="Calibri Light"/>
        <family val="2"/>
      </rPr>
      <t>Altri trasferimenti in c/capitale (O)</t>
    </r>
  </si>
  <si>
    <t>Totale spese di parte capitale P (P=N-O)</t>
  </si>
  <si>
    <t>DIFFERENZA DI PARTE CAPITALE Q (Q=M-P-E-G)</t>
  </si>
  <si>
    <t>Spese Titolo 3.02 per concess. crediti di breve termine</t>
  </si>
  <si>
    <t>Spese Titolo 3.03 per concess. crediti di m/l termine</t>
  </si>
  <si>
    <t>Spese Titolo 3.04 Altre spese increm. di attività finanz.</t>
  </si>
  <si>
    <t>Totale spese per concessione di crediti e altre spese per incremento attività finanziarie  R (R=somma titoli 3.02, 3.03,3.04)</t>
  </si>
  <si>
    <r>
      <t xml:space="preserve">Entrate titolo 7 </t>
    </r>
    <r>
      <rPr>
        <b/>
        <sz val="10"/>
        <color indexed="8"/>
        <rFont val="Calibri Light"/>
        <family val="2"/>
      </rPr>
      <t>(S)</t>
    </r>
    <r>
      <rPr>
        <sz val="10"/>
        <color indexed="8"/>
        <rFont val="Calibri Light"/>
        <family val="2"/>
      </rPr>
      <t xml:space="preserve"> - </t>
    </r>
    <r>
      <rPr>
        <i/>
        <sz val="10"/>
        <color indexed="8"/>
        <rFont val="Calibri Light"/>
        <family val="2"/>
      </rPr>
      <t>Anticipazioni da tesoriere</t>
    </r>
  </si>
  <si>
    <r>
      <t xml:space="preserve">Spese titolo 5 </t>
    </r>
    <r>
      <rPr>
        <b/>
        <sz val="10"/>
        <color indexed="8"/>
        <rFont val="Calibri Light"/>
        <family val="2"/>
      </rPr>
      <t>(T)</t>
    </r>
    <r>
      <rPr>
        <sz val="10"/>
        <color indexed="8"/>
        <rFont val="Calibri Light"/>
        <family val="2"/>
      </rPr>
      <t xml:space="preserve"> - </t>
    </r>
    <r>
      <rPr>
        <i/>
        <sz val="10"/>
        <color indexed="8"/>
        <rFont val="Calibri Light"/>
        <family val="2"/>
      </rPr>
      <t>Chiusura Anticipazioni tesoriere</t>
    </r>
  </si>
  <si>
    <r>
      <t xml:space="preserve">Entrate titolo 9 </t>
    </r>
    <r>
      <rPr>
        <b/>
        <sz val="10"/>
        <color indexed="8"/>
        <rFont val="Calibri Light"/>
        <family val="2"/>
      </rPr>
      <t>(U)</t>
    </r>
    <r>
      <rPr>
        <sz val="10"/>
        <color indexed="8"/>
        <rFont val="Calibri Light"/>
        <family val="2"/>
      </rPr>
      <t xml:space="preserve"> - </t>
    </r>
    <r>
      <rPr>
        <i/>
        <sz val="10"/>
        <color indexed="8"/>
        <rFont val="Calibri Light"/>
        <family val="2"/>
      </rPr>
      <t>Entrate c/terzi e partite di giro</t>
    </r>
  </si>
  <si>
    <r>
      <t xml:space="preserve">Spese titolo 7 </t>
    </r>
    <r>
      <rPr>
        <b/>
        <sz val="10"/>
        <color indexed="8"/>
        <rFont val="Calibri Light"/>
        <family val="2"/>
      </rPr>
      <t>(V)</t>
    </r>
    <r>
      <rPr>
        <sz val="10"/>
        <color indexed="8"/>
        <rFont val="Calibri Light"/>
        <family val="2"/>
      </rPr>
      <t xml:space="preserve"> - </t>
    </r>
    <r>
      <rPr>
        <i/>
        <sz val="10"/>
        <color indexed="8"/>
        <rFont val="Calibri Light"/>
        <family val="2"/>
      </rPr>
      <t>Uscite c/terzi e partite di giro</t>
    </r>
  </si>
  <si>
    <t>Fondo di cassa finale Z (Z=A+H+Q+L1-R+S-T+U-V)</t>
  </si>
  <si>
    <t>Importo dell’anticipazione complessivamente concessa ai sensi dell’art. 222 del TUEL</t>
  </si>
  <si>
    <t>Importo delle entrate vincolate utilizzate in termini di cassa per spese correnti, ai sensi dell’art. 195 co. 2 del TUEL</t>
  </si>
  <si>
    <t>Giorni di utilizzo dell'anticipazione</t>
  </si>
  <si>
    <t>Importo massimo della anticipazione giornaliera utilizzata</t>
  </si>
  <si>
    <r>
      <t xml:space="preserve">Importo anticipazione non restituita al 31/12 </t>
    </r>
    <r>
      <rPr>
        <vertAlign val="superscript"/>
        <sz val="12"/>
        <color indexed="8"/>
        <rFont val="Bodoni MT"/>
        <family val="1"/>
      </rPr>
      <t>(*)</t>
    </r>
  </si>
  <si>
    <t>Importo delle somme maturate a titolo di interessi passivi al 31/12</t>
  </si>
  <si>
    <t>*Verificare la corrispondenza tra l’anticipo di tesoreria non restituito e il residuo passivo relativo a titolo V spesa</t>
  </si>
  <si>
    <t>RISCONTRO RISULTATI DELLA GESTIONE</t>
  </si>
  <si>
    <t>Gestione di competenza</t>
  </si>
  <si>
    <t>SALDO GESTIONE COMPETENZA*</t>
  </si>
  <si>
    <t>Fondo pluriennale vincolato iscritto in entrata</t>
  </si>
  <si>
    <t>Fondo pluriennale vincolato di spesa</t>
  </si>
  <si>
    <t>SALDO FPV</t>
  </si>
  <si>
    <t>Gestione dei residui</t>
  </si>
  <si>
    <t>Maggiori residui attivi riaccertati (+)</t>
  </si>
  <si>
    <t>Minori residui attivi riaccertati (-)</t>
  </si>
  <si>
    <t>Minori residui passivi riaccertati (+)</t>
  </si>
  <si>
    <t>SALDO GESTIONE RESIDUI</t>
  </si>
  <si>
    <t>Riepilogo</t>
  </si>
  <si>
    <t>SALDO GESTIONE COMPETENZA</t>
  </si>
  <si>
    <t>AVANZO ESERCIZI PRECEDENTI APPLICATO</t>
  </si>
  <si>
    <t>AVANZO ESERCIZI PRECEDENTI NON APPLICATO</t>
  </si>
  <si>
    <t>Entrate</t>
  </si>
  <si>
    <t>Previsione definitiva (competenza)</t>
  </si>
  <si>
    <t>Accertamenti in c/competenza</t>
  </si>
  <si>
    <t>Incassi in c/competenza</t>
  </si>
  <si>
    <t>%</t>
  </si>
  <si>
    <t>(A)</t>
  </si>
  <si>
    <t>(B)</t>
  </si>
  <si>
    <t>Incassi/accert.ti in c/competenza</t>
  </si>
  <si>
    <t>(B/A*100)</t>
  </si>
  <si>
    <t>Titolo I</t>
  </si>
  <si>
    <t>Titolo II</t>
  </si>
  <si>
    <t>Titolo III</t>
  </si>
  <si>
    <t>Titolo IV</t>
  </si>
  <si>
    <t>Titolo V</t>
  </si>
  <si>
    <t>EQUILIBRIO ECONOMICO-FINANZIARIO</t>
  </si>
  <si>
    <t>COMPETENZA (ACCERTAMENTI E IMPEGNI IMPUTATI ALL'ESERCIZIO)</t>
  </si>
  <si>
    <t>A) Fondo pluriennale vincolato per spese correnti iscritto in entrata</t>
  </si>
  <si>
    <t>(+)</t>
  </si>
  <si>
    <t>AA ) Recupero disavanzo di amministrazione esercizio precedente</t>
  </si>
  <si>
    <t>(-)</t>
  </si>
  <si>
    <t>B) Entrate Titoli 1.00 - 2.00 - 3.00</t>
  </si>
  <si>
    <t xml:space="preserve">    di cui per estinzione anticipata di prestiti</t>
  </si>
  <si>
    <t>C) Entrate Titolo 4.02.06 - Contributi agli investimenti direttamente destinati al rimborso dei prestiti da amministrazioni pubbliche</t>
  </si>
  <si>
    <t>D)Spese Titolo 1.00 -  Spese correnti</t>
  </si>
  <si>
    <t>E) Spese Titolo 2.04 -  Altri trasferimenti in conto capitale</t>
  </si>
  <si>
    <t>ALTRE POSTE DIFFERENZIALI, PER ECCEZIONI PREVISTE DA NORME DI LEGGE E DAI PRINCIPI CONTABILI, CHE  HANNO EFFETTO SULL’EQUILIBRIO  EX ARTICOLO 162, COMMA 6,  DEL TESTO UNICO DELLE LEGGI SULL’ORDINAMENTO DEGLI ENTI LOCALI</t>
  </si>
  <si>
    <t>I) Entrate di parte capitale destinate a spese correnti in base a specifiche disposizioni di legge o  dei principi contabili</t>
  </si>
  <si>
    <t>L) Entrate di parte corrente destinate a spese di investimento in base a specifiche disposizioni di legge o dei principi contabili</t>
  </si>
  <si>
    <t>M) Entrate da accensione di prestiti destinate a estinzione anticipata dei prestiti</t>
  </si>
  <si>
    <t>P) Utilizzo avanzo di amministrazione per spese di investimento</t>
  </si>
  <si>
    <t>Q) Fondo pluriennale vincolato per spese in conto capitale iscritto in entrata</t>
  </si>
  <si>
    <t>R) Entrate Titoli 4.00-5.00-6.00</t>
  </si>
  <si>
    <t>S1) Entrate Titolo 5.02 per Riscossione crediti di breve termine</t>
  </si>
  <si>
    <t>S2) Entrate Titolo 5.03 per Riscossione crediti di medio-lungo termine</t>
  </si>
  <si>
    <t>T) Entrate Titolo 5.04 relative a Altre entrate per riduzione di attività finanziarie</t>
  </si>
  <si>
    <t>U) Spese Titolo 2.00 - Spese in conto capitale</t>
  </si>
  <si>
    <t>V) Spese Titolo 3.01 per Acquisizioni di attività finanziarie</t>
  </si>
  <si>
    <t>2S) Entrate Titolo 5.03 per Riscossione crediti di medio-lungo termine</t>
  </si>
  <si>
    <t>T) Entrate Titolo 5.04 relative a Altre entrate per riduzioni di attività finanziarie</t>
  </si>
  <si>
    <t>X1) Spese Titolo 3.02 per Concessione crediti di breve termine</t>
  </si>
  <si>
    <t>X2) Spese Titolo 3.03 per Concessione crediti di medio-lungo termine</t>
  </si>
  <si>
    <t>Y) Spese Titolo 3.04 per Altre spese per incremento di attività finanziarie</t>
  </si>
  <si>
    <t>Saldo  corrente  ai fini della copertura degli investimenti pluriennali:</t>
  </si>
  <si>
    <t>Entrate non ricorrenti che non hanno dato copertura a impegni</t>
  </si>
  <si>
    <t>Equilibrio di parte corrente ai fini della copertura degli investimenti plurien.</t>
  </si>
  <si>
    <t>FPV</t>
  </si>
  <si>
    <t>FPV di parte corrente</t>
  </si>
  <si>
    <t>FPV di parte capitale</t>
  </si>
  <si>
    <t>FPV per partite finanziarie</t>
  </si>
  <si>
    <t>Fondo pluriennale vincolato corrente accantonato al 31.12</t>
  </si>
  <si>
    <t>-   di cui FPV alimentato da entrate vincolate accertate in c/competenza</t>
  </si>
  <si>
    <t xml:space="preserve">-   di cui FPV alimentato da entrate libere accertate in c/competenza per finanziare i soli casi ammessi dal principio contabile ** </t>
  </si>
  <si>
    <t>-   di cui FPV alimentato da entrate libere accertate in c/competenza per finanziare i casi di cui al punto 5.4a del principio contabile 4/2***</t>
  </si>
  <si>
    <t xml:space="preserve">-   di cui FPV alimentato da entrate vincolate accertate in anni precedenti </t>
  </si>
  <si>
    <t>-   di cui FPV alimentato da entrate libere accertate in anni precedenti per finanziare i soli casi ammessi dal principio contabile</t>
  </si>
  <si>
    <t>-   di cui FPV da riaccertamento straordinario</t>
  </si>
  <si>
    <t>Fondo pluriennale vincolato c/capitale accantonato al 31.12</t>
  </si>
  <si>
    <t>-   di cui FPV alimentato da entrate vincolate e destinate investimenti accertate in c/competenza</t>
  </si>
  <si>
    <t>-   di cui FPV alimentato da entrate vincolate e destinate investimenti accertate in anni precedenti</t>
  </si>
  <si>
    <t>GESTIONE</t>
  </si>
  <si>
    <t>RESIDUI</t>
  </si>
  <si>
    <t>COMPETENZA</t>
  </si>
  <si>
    <t>Fondo cassa al 1° gennaio</t>
  </si>
  <si>
    <t>RISCOSSIONI</t>
  </si>
  <si>
    <t>PAGAMENTI</t>
  </si>
  <si>
    <t>SALDO DI CASSA AL 31 DICEMBRE</t>
  </si>
  <si>
    <t>PAGAMENTI per azioni esecutive non regolarizzate al 31 dicembre</t>
  </si>
  <si>
    <t>FONDO DI CASSA AL 31 DICEMBRE</t>
  </si>
  <si>
    <t>(=)</t>
  </si>
  <si>
    <t>RESIDUI ATTIVI</t>
  </si>
  <si>
    <t xml:space="preserve">   di cui derivanti da accertamenti di tributi effettuati sulla base della stima del dipartimento delle finanze</t>
  </si>
  <si>
    <t>RESIDUI PASSIVI</t>
  </si>
  <si>
    <t>Risultato d'amministrazione (A)</t>
  </si>
  <si>
    <t>composizione del risultato di amministrazione:</t>
  </si>
  <si>
    <t>Parte accantonata (B)</t>
  </si>
  <si>
    <t>Parte vincolata (C )</t>
  </si>
  <si>
    <t>Parte destinata agli investimenti (D)</t>
  </si>
  <si>
    <t>Parte disponibile (E= A-B-C-D)</t>
  </si>
  <si>
    <t>Parte disponibile</t>
  </si>
  <si>
    <t>Parte accantonata</t>
  </si>
  <si>
    <t>Parte vincolata</t>
  </si>
  <si>
    <t>Parte destinata agli investimenti</t>
  </si>
  <si>
    <t>FCDE</t>
  </si>
  <si>
    <t xml:space="preserve">  Fondo passività potenziali</t>
  </si>
  <si>
    <t>Altri Fondi</t>
  </si>
  <si>
    <t>Ex lege</t>
  </si>
  <si>
    <t>Trasfer.</t>
  </si>
  <si>
    <t>mutuo</t>
  </si>
  <si>
    <t>ente</t>
  </si>
  <si>
    <t>Copertura dei debiti fuori bilancio</t>
  </si>
  <si>
    <t>Salvaguardia equilibri di bilancio</t>
  </si>
  <si>
    <t>Finanziamento spese di investimento</t>
  </si>
  <si>
    <t>Finanziamento di spese correnti non permanenti</t>
  </si>
  <si>
    <t>Estinzione anticipata dei prestiti</t>
  </si>
  <si>
    <t>Altra modalità di utilizzo</t>
  </si>
  <si>
    <t>Utilizzo parte accantonata</t>
  </si>
  <si>
    <t>Utilizzo parte vincolata</t>
  </si>
  <si>
    <t>Utilizzo parte destinata agli investimenti</t>
  </si>
  <si>
    <t>Valore delle parti non utilizzate</t>
  </si>
  <si>
    <t>Valore monetario  della parte</t>
  </si>
  <si>
    <r>
      <t>Somma del valore delle parti non utilizzate=Valore del risultato d’amministrazione dell’ anno n-1 al termine dell’esercizio n:</t>
    </r>
    <r>
      <rPr>
        <sz val="11"/>
        <color indexed="10"/>
        <rFont val="Bodoni MT"/>
        <family val="1"/>
      </rPr>
      <t xml:space="preserve"> </t>
    </r>
  </si>
  <si>
    <t>VARIAZIONE RESIDUI</t>
  </si>
  <si>
    <t xml:space="preserve">Residui attivi </t>
  </si>
  <si>
    <t>Residui passivi</t>
  </si>
  <si>
    <t xml:space="preserve"> Insussistenze dei residui attivi</t>
  </si>
  <si>
    <t>Insussistenze ed economie dei residui passivi</t>
  </si>
  <si>
    <t xml:space="preserve">Gestione corrente non vincolata </t>
  </si>
  <si>
    <t xml:space="preserve">Gestione corrente vincolata </t>
  </si>
  <si>
    <t>Gestione in conto capitale vincolata</t>
  </si>
  <si>
    <t>Gestione in conto capitale non vincolata</t>
  </si>
  <si>
    <t>Gestione servizi c/terzi</t>
  </si>
  <si>
    <t xml:space="preserve">MINORI RESIDUI </t>
  </si>
  <si>
    <t>Residui attivi</t>
  </si>
  <si>
    <t xml:space="preserve"> Esercizi precedenti</t>
  </si>
  <si>
    <t>IMU</t>
  </si>
  <si>
    <t>Residui iniziali</t>
  </si>
  <si>
    <t>Riscosso c/residui al 31.12</t>
  </si>
  <si>
    <t>Percentuale di riscossione</t>
  </si>
  <si>
    <t>Tarsu – Tia - Tari</t>
  </si>
  <si>
    <t>Sanzioni per violazioni codice della strada</t>
  </si>
  <si>
    <t>Fitti attivi e canoni patrimoniali</t>
  </si>
  <si>
    <t>Proventi acquedotto</t>
  </si>
  <si>
    <t>Proventi da permesso di costruire</t>
  </si>
  <si>
    <t>Proventi canoni depurazione</t>
  </si>
  <si>
    <t>Evoluzione della cassa vincolata nel triennio</t>
  </si>
  <si>
    <t>di cui cassa vincolata</t>
  </si>
  <si>
    <t xml:space="preserve">Equilibri di cassa </t>
  </si>
  <si>
    <t>Alimentazione Fondo pluriennale vincolato di parte corrente</t>
  </si>
  <si>
    <t>Alimentazione Fondo pluriennale vincolato c/capitale</t>
  </si>
  <si>
    <t>Evoluzione del risultato d'amministrazione nell'ultimo triennio:</t>
  </si>
  <si>
    <t xml:space="preserve">Utilizzo delle risorse del risultato d’amministrazione dell’esercizio n-1. (vanno compilate le celle colorate) </t>
  </si>
  <si>
    <t>Iniziali</t>
  </si>
  <si>
    <t>Riscossi</t>
  </si>
  <si>
    <t>Inseriti nel rendiconto</t>
  </si>
  <si>
    <t>Variazioni</t>
  </si>
  <si>
    <t>Organismo</t>
  </si>
  <si>
    <t>perdita</t>
  </si>
  <si>
    <t xml:space="preserve">quota di </t>
  </si>
  <si>
    <t>quota di</t>
  </si>
  <si>
    <t>partecipazione</t>
  </si>
  <si>
    <t>fondo</t>
  </si>
  <si>
    <t>Somme già accantonate nell’avanzo del rendiconto dell’esercizio precedente (eventuale)</t>
  </si>
  <si>
    <t>Somme previste nel bilancio dell’esercizio cui il rendiconto si riferisce</t>
  </si>
  <si>
    <t xml:space="preserve"> - utilizzi </t>
  </si>
  <si>
    <t>TOTALE ACCANTONAMENTO FONDO INDENNITA' FINE MANDATO</t>
  </si>
  <si>
    <t>Importi in euro</t>
  </si>
  <si>
    <t>1) Entrate correnti di natura tributaria, contributiva e perequativa (Titolo I)</t>
  </si>
  <si>
    <t>2) Trasferimenti correnti (Titolo II)</t>
  </si>
  <si>
    <t>3) Entrate extratributarie (Titolo III)</t>
  </si>
  <si>
    <t>(B) LIVELLO MASSIMO DI SPESA ANNUA AI SENSI DELL'ART. 204 TUEL (10% DI A)</t>
  </si>
  <si>
    <r>
      <rPr>
        <b/>
        <sz val="12"/>
        <color indexed="8"/>
        <rFont val="Bodoni MT"/>
        <family val="1"/>
      </rPr>
      <t>(D)</t>
    </r>
    <r>
      <rPr>
        <sz val="12"/>
        <color indexed="8"/>
        <rFont val="Bodoni MT"/>
        <family val="1"/>
      </rPr>
      <t xml:space="preserve"> Contributi erariali in c/interessi su mutui</t>
    </r>
  </si>
  <si>
    <r>
      <rPr>
        <b/>
        <sz val="12"/>
        <color indexed="8"/>
        <rFont val="Bodoni MT"/>
        <family val="1"/>
      </rPr>
      <t xml:space="preserve">(E) </t>
    </r>
    <r>
      <rPr>
        <sz val="12"/>
        <color indexed="8"/>
        <rFont val="Bodoni MT"/>
        <family val="1"/>
      </rPr>
      <t>Ammontare interessi riguardanti debiti espressamente esclusi dai limiti di indebitamento</t>
    </r>
  </si>
  <si>
    <t>(F) Ammontare disponibile per nuovi interessi (F=B-C+D+E)</t>
  </si>
  <si>
    <t>(G) Ammontare oneri finanziari complessivi per indebitamento e garanzie al netto dei contributi esclusi (G=C-D-E)</t>
  </si>
  <si>
    <t>Nota Esplicativa</t>
  </si>
  <si>
    <t xml:space="preserve">Il rispetto del limite è verificato facendo riferimento anche agli interessi riguardanti i finanziamenti contratti e imputati contabilmente agli esercizi successivi. </t>
  </si>
  <si>
    <t>Non concorrono al limite di indebitamento le garanzie prestate per le quali l'Ente ha accantonato l'intero importo del debito garantito.</t>
  </si>
  <si>
    <t>+ </t>
  </si>
  <si>
    <t>TOTALE DEBITO</t>
  </si>
  <si>
    <t>= </t>
  </si>
  <si>
    <t>IMPORTI</t>
  </si>
  <si>
    <t>Mutui estinti e rinegoziati</t>
  </si>
  <si>
    <t>Risorse derivanti dalla rinegoziazione</t>
  </si>
  <si>
    <t xml:space="preserve">di cui destinate a spesa corrente  </t>
  </si>
  <si>
    <r>
      <t xml:space="preserve">          di cui destinate a spesa in conto capitale</t>
    </r>
    <r>
      <rPr>
        <i/>
        <sz val="12"/>
        <color indexed="9"/>
        <rFont val="Bodoni MT"/>
        <family val="1"/>
      </rPr>
      <t xml:space="preserve">     </t>
    </r>
  </si>
  <si>
    <r>
      <t>Contributi ricevuti ai sensi dell art. 9</t>
    </r>
    <r>
      <rPr>
        <i/>
        <sz val="12"/>
        <rFont val="Bodoni MT"/>
        <family val="1"/>
      </rPr>
      <t xml:space="preserve">-ter </t>
    </r>
    <r>
      <rPr>
        <sz val="12"/>
        <rFont val="Bodoni MT"/>
        <family val="1"/>
      </rPr>
      <t>del decreto legge 24 giugno 2016, n.113, come introdotto dalla legge 7 agosto 2016 n. 160, in caso di estinzione anticipata di mutui e prestiti obbligazionari</t>
    </r>
  </si>
  <si>
    <t>Nome/Denominazione/Ragione sociale</t>
  </si>
  <si>
    <t>Causali</t>
  </si>
  <si>
    <t>Tipologia</t>
  </si>
  <si>
    <t>Anno</t>
  </si>
  <si>
    <t>Residuo debito (+)</t>
  </si>
  <si>
    <t>Nuovi prestiti (+)</t>
  </si>
  <si>
    <t>Prestiti rimborsati (-)</t>
  </si>
  <si>
    <t>Estinzioni anticipate (-)</t>
  </si>
  <si>
    <t>Altre variazioni +/- (da specificare)</t>
  </si>
  <si>
    <t>Totale fine anno</t>
  </si>
  <si>
    <t>Nr. Abitanti al 31/12</t>
  </si>
  <si>
    <t>Debito medio per abitante</t>
  </si>
  <si>
    <t>Oneri finanziari</t>
  </si>
  <si>
    <t>Quota capitale</t>
  </si>
  <si>
    <t>Anno / anni di richiesta anticipo di liquidità</t>
  </si>
  <si>
    <t>Anticipo di liquidità richiesto in totale</t>
  </si>
  <si>
    <t>Anticipo di liquidità restituito</t>
  </si>
  <si>
    <t>Quota accantonata in avanzo</t>
  </si>
  <si>
    <t xml:space="preserve">Tipologia </t>
  </si>
  <si>
    <t>Concedente</t>
  </si>
  <si>
    <t>Scadenza contratto</t>
  </si>
  <si>
    <t>Canone annuo</t>
  </si>
  <si>
    <t>Accertamenti</t>
  </si>
  <si>
    <t>Riscossioni</t>
  </si>
  <si>
    <t>FCDE Accantonamento</t>
  </si>
  <si>
    <t>Recupero evasione IMU</t>
  </si>
  <si>
    <t>Recupero evasione TARSU/TIA/TARES</t>
  </si>
  <si>
    <t>Recupero evasione COSAP/TOSAP</t>
  </si>
  <si>
    <t>Recupero evasione altri tributi</t>
  </si>
  <si>
    <t>Importo</t>
  </si>
  <si>
    <t>Residui eliminati (+) o riaccertati (-)</t>
  </si>
  <si>
    <t>Residui della competenza</t>
  </si>
  <si>
    <t>Residui totali</t>
  </si>
  <si>
    <t>TARSU/TIA/TARI</t>
  </si>
  <si>
    <t>Contributi permessi a costruire e relative sanzioni</t>
  </si>
  <si>
    <t xml:space="preserve">Accertamento </t>
  </si>
  <si>
    <t>Riscossione</t>
  </si>
  <si>
    <t>Contributi per permessi a costruire e relative sanzioni destinati a spesa corrente</t>
  </si>
  <si>
    <t>importo</t>
  </si>
  <si>
    <t>% x spesa corr.</t>
  </si>
  <si>
    <t>Sanzioni amministrative pecuniarie per violazione codice della strada</t>
  </si>
  <si>
    <t>accertamento</t>
  </si>
  <si>
    <t>riscossione</t>
  </si>
  <si>
    <t>%riscossione</t>
  </si>
  <si>
    <t>DESTINAZIONE PARTE VINCOLATA</t>
  </si>
  <si>
    <t>Sanzioni CdS</t>
  </si>
  <si>
    <t>fondo svalutazione crediti corrispondente</t>
  </si>
  <si>
    <t>entrata netta</t>
  </si>
  <si>
    <t>destinazione a spesa corrente vincolata</t>
  </si>
  <si>
    <t>% per spesa corrente</t>
  </si>
  <si>
    <t>destinazione a spesa per investimenti</t>
  </si>
  <si>
    <t>% per Investimenti</t>
  </si>
  <si>
    <t>CDS</t>
  </si>
  <si>
    <t>FITTI ATTIVI</t>
  </si>
  <si>
    <t>variazione</t>
  </si>
  <si>
    <t>redditi da lavoro dipendente</t>
  </si>
  <si>
    <t>imposte e tasse a carico ente</t>
  </si>
  <si>
    <t>acquisto beni e servizi</t>
  </si>
  <si>
    <t>trasferimenti correnti</t>
  </si>
  <si>
    <t>trasferimenti di tributi</t>
  </si>
  <si>
    <t>fondi perequativi</t>
  </si>
  <si>
    <t>interessi passivi</t>
  </si>
  <si>
    <t>altre spese per redditi di capitale</t>
  </si>
  <si>
    <t>rimborsi e poste correttive delle entrate</t>
  </si>
  <si>
    <t>altre spese correnti</t>
  </si>
  <si>
    <t xml:space="preserve">Media 2011/2013 </t>
  </si>
  <si>
    <t>2008 per enti non soggetti al patto</t>
  </si>
  <si>
    <t>Spese macroaggregato 101</t>
  </si>
  <si>
    <t>Spese macroaggregato 103</t>
  </si>
  <si>
    <t>Irap macroaggregato 102</t>
  </si>
  <si>
    <t xml:space="preserve">Altre spese: reiscrizioni imputate all'esercizio successivo </t>
  </si>
  <si>
    <t>Altre spese: da specificare…………</t>
  </si>
  <si>
    <t xml:space="preserve">Totale spese di personale (A) </t>
  </si>
  <si>
    <t>(-) Componenti escluse (B)</t>
  </si>
  <si>
    <t>Denominazione sociale</t>
  </si>
  <si>
    <t>Quota di partecipa-zione</t>
  </si>
  <si>
    <t>Patrimonio netto al ……….</t>
  </si>
  <si>
    <t>Importo versato per la ricostituzione del capitale sociale</t>
  </si>
  <si>
    <t xml:space="preserve">Motivazione della perdita </t>
  </si>
  <si>
    <t xml:space="preserve">Valutazione della futura reddittività della società </t>
  </si>
  <si>
    <t>Esercizi precedenti chiusi in perdita</t>
  </si>
  <si>
    <t>società</t>
  </si>
  <si>
    <t>% di partecipazione</t>
  </si>
  <si>
    <t xml:space="preserve">Quote di ammortamento </t>
  </si>
  <si>
    <t>Immobilizzazioni immateriali</t>
  </si>
  <si>
    <t>Rimanenze</t>
  </si>
  <si>
    <t xml:space="preserve"> (+)</t>
  </si>
  <si>
    <t xml:space="preserve">Crediti stralciati </t>
  </si>
  <si>
    <t xml:space="preserve"> RESIDUI ATTIVI =</t>
  </si>
  <si>
    <t>quadratura</t>
  </si>
  <si>
    <t>I</t>
  </si>
  <si>
    <t>Fondo di dotazione</t>
  </si>
  <si>
    <t>II</t>
  </si>
  <si>
    <t>a</t>
  </si>
  <si>
    <t>b</t>
  </si>
  <si>
    <t>da capitale</t>
  </si>
  <si>
    <t>c</t>
  </si>
  <si>
    <t>da permessi di costruire</t>
  </si>
  <si>
    <t>d</t>
  </si>
  <si>
    <t>riserve indisponibili per beni demaniali e patrimoniali indisponibili e per i beni culturali</t>
  </si>
  <si>
    <t>altre riserve indisponibili</t>
  </si>
  <si>
    <t>III</t>
  </si>
  <si>
    <t>fondo di dotazione</t>
  </si>
  <si>
    <t>Debiti</t>
  </si>
  <si>
    <t>Debiti da finanziamento</t>
  </si>
  <si>
    <t>Residuo titolo IV + interessi mutuo</t>
  </si>
  <si>
    <t>Residuo titolo V anticipazioni</t>
  </si>
  <si>
    <t>impegni pluriennali titolo III e IV*</t>
  </si>
  <si>
    <t xml:space="preserve">altri residui non connessi a debiti </t>
  </si>
  <si>
    <t xml:space="preserve"> RESIDUI PASSIVI =</t>
  </si>
  <si>
    <t>* al netto dei debiti di finanziamento</t>
  </si>
  <si>
    <t>Tabella dimostrativa del rispetto del limite di indebitamento</t>
  </si>
  <si>
    <t>Debito complessivo</t>
  </si>
  <si>
    <t>Bene utilizzato</t>
  </si>
  <si>
    <t>* Trattasi di quota di rimborso annua
** Il totale comprende Competenza + Residui</t>
  </si>
  <si>
    <t>esercizio 2022</t>
  </si>
  <si>
    <t>Accertamento 2019</t>
  </si>
  <si>
    <t>GESTIONE DEL BILANCIO</t>
  </si>
  <si>
    <t xml:space="preserve">a) Avanzo di competenza (+) /Disavanzo di competenza (-) </t>
  </si>
  <si>
    <t>b) Risorse accantonate  stanziate nel bilancio dell'esercizio N  (+)</t>
  </si>
  <si>
    <t>c) Risorse vincolate nel bilancio (+)</t>
  </si>
  <si>
    <t xml:space="preserve"> d) Equilibrio di bilancio (d=a-b-c)</t>
  </si>
  <si>
    <t>GESTIONE DEGLI ACCANTONAMENTI IN SEDE DI RENDICONTO</t>
  </si>
  <si>
    <t xml:space="preserve">d)Equilibrio di bilancio (+)/(-)  </t>
  </si>
  <si>
    <t>e)Variazione accantonamenti effettuata in sede di rendiconto(+)/(-)</t>
  </si>
  <si>
    <t>f) Equilibrio complessivo (f=d-e)</t>
  </si>
  <si>
    <t>D1)  Fondo pluriennale vincolato di parte corrente (di spesa)</t>
  </si>
  <si>
    <t>E1) Fondo pluriennale vincolato di spesa - titolo 2.04  Altri trasferimenti in conto capitale</t>
  </si>
  <si>
    <t>F1) Spese Titolo 4.00 -  Quote di capitale amm.to dei mutui e prestiti obbligazionari</t>
  </si>
  <si>
    <t xml:space="preserve"> G) Somma finale (G=A-AA+B+C-D-D1-D2-E-E1-F1-F2)</t>
  </si>
  <si>
    <t>O1) RISULTATO DI COMPETENZA DI PARTE CORRENTE  ( O1=G+H+I-L+M)</t>
  </si>
  <si>
    <t xml:space="preserve">- Risorse accantonate  di parte corrente stanziate nel bilancio dell'esercizio N  </t>
  </si>
  <si>
    <t xml:space="preserve">- Risorse vincolate di parte corrente nel bilancio </t>
  </si>
  <si>
    <t>O2) EQUILIBRIO DI BILANCIO  DI PARTE CORRENTE</t>
  </si>
  <si>
    <t>- Variazione accantonamenti di parte corrente effettuata in sede di rendiconto'(+)/(-)</t>
  </si>
  <si>
    <t>O3)  EQUILIBRIO COMPLESSIVO DI PARTE CORRENTE</t>
  </si>
  <si>
    <t>U1)  Fondo pluriennale vincolato in c/capitale (di spesa)</t>
  </si>
  <si>
    <t xml:space="preserve">Z/1) Risorse accantonate  in c/capitale stanziate nel bilancio dell'esercizio N  </t>
  </si>
  <si>
    <t xml:space="preserve">- Risorse vincolate in c/capitale nel bilancio </t>
  </si>
  <si>
    <t>Z/2) EQUILIBRIO DI BILANCIO IN C/CAPITALE</t>
  </si>
  <si>
    <t>- Variazione accantonamenti in c/capitale effettuata in sede di rendiconto'(+)/(-)</t>
  </si>
  <si>
    <t xml:space="preserve">Z3) EQUILIBRIO COMPLESSIVO IN CAPITALE </t>
  </si>
  <si>
    <t xml:space="preserve">Risorse accantonate  stanziate nel bilancio dell'esercizio N </t>
  </si>
  <si>
    <t xml:space="preserve">Risorse vincolate nel bilancio </t>
  </si>
  <si>
    <t>W2/EQUILIBRIO DI BILANCIO</t>
  </si>
  <si>
    <t>Variazione accantonamenti effettuata in sede di rendiconto</t>
  </si>
  <si>
    <t>W3/EQUILIBRIO COMPLESSIVO</t>
  </si>
  <si>
    <t xml:space="preserve">O1) Risultato di competenza di parte corrente </t>
  </si>
  <si>
    <t>A) Indicare l'importo  iscritto in entrata del  conto del bilancio alla corrispondente voce riguardante il fondo pluriennale vincolato.</t>
  </si>
  <si>
    <t>C) Si tratta delle entrate in conto capitale relative ai soli contributi agli investimenti destinati al rimborso prestiti corrispondenti alla voce del piano dei conti finanziario con codifica E.4.02.06.00.000.</t>
  </si>
  <si>
    <t xml:space="preserve">D1) Indicare l'importo complessivo delle voci relative al corrispondente  fondo pluriennale vincolato risultante in spesa del conto del bilancio </t>
  </si>
  <si>
    <t>E) Si tratta delle spese del titolo 2 per trasferimenti in conto capitale corrispondenti alla voce del piano dei conti finanziario con codifica U.2.04.00.00.000.</t>
  </si>
  <si>
    <t>Q) Indicare l'importo  iscritto in entrata del  conto del bilancio alla corrispondente voce riguardante il fondo pluriennale vincolato.</t>
  </si>
  <si>
    <t>S1) Si tratta delle entrate del titolo 5 limitatamente alle riscossione crediti di breve termine corrispondenti alla voce del piano dei conti finanziario con codifica E.5.02.00.00.000.</t>
  </si>
  <si>
    <t>S2) Si tratta delle entrate del titolo 5 limitatamente alle riscossione crediti di medio-lungo termine corrispondenti alla voce del piano dei conti finanziario con codifica E.5.03.00.00.000.</t>
  </si>
  <si>
    <t>T) Si tratta delle entrate del titolo 5 limitatamente alle altre entrate per riduzione di attività finanziarie corrispondenti alla voce del piano dei conti finanziario con codifica E.5.04.00.00.000.</t>
  </si>
  <si>
    <t xml:space="preserve">U1) Indicare l'importo complessivo delle voci relative al corrispondente  fondo pluriennale vincolato risultante in spesa del conto del bilancio </t>
  </si>
  <si>
    <t>X1) Si tratta delle spese del titolo 3 limitatamente alle concessione crediti di breve termine corrispondenti alla voce del piano dei conti finanziario con codifica U.3.02.00.00.000.</t>
  </si>
  <si>
    <t>X2) Si tratta delle spese del titolo 3 limitatamente alle concessione crediti di medio-lungo termine corrispondenti alla voce del piano dei conti finanziario con codifica U.3.03.00.00.000.</t>
  </si>
  <si>
    <t>Y) Si tratta delle spese del titolo 3 limitatamente alle altre spese per incremento di attività finanziarie corrispondenti alla voce del piano dei conti finanziario con codifica U.3.04.00.00.000.</t>
  </si>
  <si>
    <t xml:space="preserve">(2) Inserire la quota corrente del l totale della colonna d) dell'allegato a/1 "Elenco analitico delle risorse accantonate nel risultato di amministrazione"al netto dell'accantonamento al Fondo anticipazioni di liquidità, già considerato ai fini della determinazione . </t>
  </si>
  <si>
    <t>(1)</t>
  </si>
  <si>
    <t>(2)</t>
  </si>
  <si>
    <t>(3)</t>
  </si>
  <si>
    <t>(4)</t>
  </si>
  <si>
    <t>(5)</t>
  </si>
  <si>
    <t>(6)</t>
  </si>
  <si>
    <t>PROSPETTO DIMOSTRATIVO DEL RISULTATO DI AMMINISTRAZIONE</t>
  </si>
  <si>
    <r>
      <t xml:space="preserve">FONDO PLURIENNALE VINCOLATO PER SPESE CORRENTI </t>
    </r>
    <r>
      <rPr>
        <vertAlign val="superscript"/>
        <sz val="11"/>
        <color indexed="8"/>
        <rFont val="Calibri"/>
        <family val="2"/>
      </rPr>
      <t>(1)</t>
    </r>
  </si>
  <si>
    <r>
      <t>FONDO PLURIENNALE VINCOLATO PER SPESE IN CONTO CAPITALE</t>
    </r>
    <r>
      <rPr>
        <vertAlign val="superscript"/>
        <sz val="11"/>
        <color indexed="8"/>
        <rFont val="Calibri"/>
        <family val="2"/>
      </rPr>
      <t xml:space="preserve"> (1)</t>
    </r>
  </si>
  <si>
    <r>
      <t>RISULTATO DI AMMINISTRAZIONE AL 31 DICEMBRE ….  (A)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</si>
  <si>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Composizione del risultato di amministrazione  </t>
    </r>
    <r>
      <rPr>
        <b/>
        <sz val="11"/>
        <rFont val="Calibri"/>
        <family val="2"/>
      </rPr>
      <t xml:space="preserve"> al 31 dicembre ...: </t>
    </r>
  </si>
  <si>
    <r>
      <t>Parte accantonata</t>
    </r>
    <r>
      <rPr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</si>
  <si>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Fondo crediti di dubbia esigibilità al 31/12/…. </t>
    </r>
    <r>
      <rPr>
        <b/>
        <vertAlign val="superscript"/>
        <sz val="11"/>
        <rFont val="Calibri"/>
        <family val="2"/>
      </rPr>
      <t>(4)</t>
    </r>
  </si>
  <si>
    <r>
      <t xml:space="preserve">Accantonamento residui perenti al 31/12/…. (solo per le regioni) </t>
    </r>
    <r>
      <rPr>
        <vertAlign val="superscript"/>
        <sz val="11"/>
        <rFont val="Calibri"/>
        <family val="2"/>
      </rPr>
      <t xml:space="preserve"> </t>
    </r>
    <r>
      <rPr>
        <b/>
        <vertAlign val="superscript"/>
        <sz val="11"/>
        <rFont val="Calibri"/>
        <family val="2"/>
      </rPr>
      <t>(5)</t>
    </r>
  </si>
  <si>
    <t>Fondo  perdite società partecipate</t>
  </si>
  <si>
    <t>Fondo contezioso</t>
  </si>
  <si>
    <t>Altri accantonamenti</t>
  </si>
  <si>
    <t xml:space="preserve">Parte vincolata </t>
  </si>
  <si>
    <t>Vincoli derivanti da leggi e dai principi contabili</t>
  </si>
  <si>
    <t>Vincoli derivanti da trasferimenti</t>
  </si>
  <si>
    <t xml:space="preserve">Vincoli derivanti dalla contrazione di mutui </t>
  </si>
  <si>
    <t xml:space="preserve">Vincoli formalmente attribuiti dall'ente </t>
  </si>
  <si>
    <t xml:space="preserve">Altri vincoli </t>
  </si>
  <si>
    <r>
      <t xml:space="preserve">Se E è negativo, tale importo è iscritto tra le spese del bilancio di previsione  come disavanzo da ripianare </t>
    </r>
    <r>
      <rPr>
        <b/>
        <vertAlign val="superscript"/>
        <sz val="11"/>
        <rFont val="Calibri"/>
        <family val="2"/>
      </rPr>
      <t>(6)</t>
    </r>
  </si>
  <si>
    <t>Indicare l'importo del fondo pluriennale vincolato  risultante dal conto del bilancio (in spesa).</t>
  </si>
  <si>
    <t>Se negativo, le regioni indicano in nota la quota del disavanzo corrispondente al debito autorizzato e non contratto, distintamente da quella derivante dalla gestione ordinaria.</t>
  </si>
  <si>
    <t>Non comprende il fondo pluriennale vincolato.</t>
  </si>
  <si>
    <t xml:space="preserve">Indicare l'importo del  Fondo crediti di dubbia esigibilità risultante dall'allegato 8 c) </t>
  </si>
  <si>
    <t>Solo per le regioni Indicare l'importo dell'accantonamento per residui perenti al 31 dicembre ……</t>
  </si>
  <si>
    <t>Totale parte accantonata (B)</t>
  </si>
  <si>
    <t>Totale parte vincolata ( C)</t>
  </si>
  <si>
    <t>Totale parte destinata agli investimenti ( D)</t>
  </si>
  <si>
    <t>Totale parte disponibile (E=A-B-C-D)</t>
  </si>
  <si>
    <r>
      <t>F) di cui Disavanzo da debito autorizzato e non contratto</t>
    </r>
    <r>
      <rPr>
        <vertAlign val="superscript"/>
        <sz val="11"/>
        <rFont val="Calibri"/>
        <family val="2"/>
      </rPr>
      <t>(6)</t>
    </r>
  </si>
  <si>
    <t>Allegato a) Risultato di amministrazione</t>
  </si>
  <si>
    <t>Allegato a/1)  Risultato di amministrazione - quote accantonate</t>
  </si>
  <si>
    <t>ELENCO ANALITICO DELLE RISORSE ACCANTONATE NEL RISULTATO DI AMMINISTRAZIONE (*)</t>
  </si>
  <si>
    <t xml:space="preserve">Capitolo di spesa </t>
  </si>
  <si>
    <t>descrizione</t>
  </si>
  <si>
    <r>
      <t>Risorse accantonate applicate al bilancio
dell'esercizio  N (con segno -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)</t>
    </r>
  </si>
  <si>
    <t>Risorse accantonate  stanziate nella spesa del bilancio dell'esercizio N</t>
  </si>
  <si>
    <r>
      <t>Variazione accantonamenti effettuata in sede di rendiconto
 (con segno +/-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</si>
  <si>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Risorse accantonate nel risultato di amministrazione
al 31/12/ N</t>
  </si>
  <si>
    <t>(a)</t>
  </si>
  <si>
    <t>(b)</t>
  </si>
  <si>
    <t>(c)</t>
  </si>
  <si>
    <t>(d)</t>
  </si>
  <si>
    <t>(e)=(a)+(b)+( c)+(d)</t>
  </si>
  <si>
    <t xml:space="preserve">Fondo anticipazioni liquidità </t>
  </si>
  <si>
    <t xml:space="preserve">Totale Fondo anticipazioni liquidità </t>
  </si>
  <si>
    <t>Totale Fondo  perdite società partecipate</t>
  </si>
  <si>
    <r>
      <t>Totale Fondo conte</t>
    </r>
    <r>
      <rPr>
        <sz val="12"/>
        <color indexed="10"/>
        <rFont val="Times New Roman"/>
        <family val="1"/>
      </rPr>
      <t>n</t>
    </r>
    <r>
      <rPr>
        <sz val="12"/>
        <color indexed="8"/>
        <rFont val="Times New Roman"/>
        <family val="1"/>
      </rPr>
      <t>zioso</t>
    </r>
  </si>
  <si>
    <r>
      <t>Fondo crediti di dubbia esigibilità</t>
    </r>
    <r>
      <rPr>
        <vertAlign val="superscript"/>
        <sz val="12"/>
        <color indexed="8"/>
        <rFont val="Times New Roman"/>
        <family val="1"/>
      </rPr>
      <t>(3)</t>
    </r>
  </si>
  <si>
    <t xml:space="preserve">Totale Fondo crediti di dubbia esigibilità </t>
  </si>
  <si>
    <t xml:space="preserve">Accantonamento residui perenti (solo per le regioni)  </t>
  </si>
  <si>
    <t xml:space="preserve">Totale Accantonamento residui perenti  (solo per le regioni)  </t>
  </si>
  <si>
    <r>
      <t>Altri accantonamenti</t>
    </r>
    <r>
      <rPr>
        <vertAlign val="superscript"/>
        <sz val="12"/>
        <color indexed="8"/>
        <rFont val="Times New Roman"/>
        <family val="1"/>
      </rPr>
      <t>(4)</t>
    </r>
  </si>
  <si>
    <t>Totale Altri accantonamenti</t>
  </si>
  <si>
    <t>(*) Le modalità di compilazione delle singole voci del prospetto sono descritte nel paragrafo 13.7.1 del principio applicato della programmazione</t>
  </si>
  <si>
    <r>
      <t>(1)</t>
    </r>
    <r>
      <rPr>
        <i/>
        <sz val="7"/>
        <color indexed="8"/>
        <rFont val="Times New Roman"/>
        <family val="1"/>
      </rPr>
      <t xml:space="preserve">   </t>
    </r>
    <r>
      <rPr>
        <i/>
        <sz val="12"/>
        <color indexed="8"/>
        <rFont val="Times New Roman"/>
        <family val="1"/>
      </rPr>
      <t>Indicare, con il segno (-), l’utilizzo dei fondi accantonati attraverso l'applicazione in bilancio della corrispondente quota del risultato di amministrazione.</t>
    </r>
  </si>
  <si>
    <r>
      <t>(2)  Indicare con il segno (+) i maggiori accantonamenti nel risultato di amministrazione effettuati in sede di predisposizione del rendiconto, e con il segno (-) ,</t>
    </r>
    <r>
      <rPr>
        <b/>
        <i/>
        <sz val="12"/>
        <color indexed="8"/>
        <rFont val="Times New Roman"/>
        <family val="1"/>
      </rPr>
      <t xml:space="preserve"> le riduzioni </t>
    </r>
    <r>
      <rPr>
        <i/>
        <sz val="12"/>
        <color indexed="8"/>
        <rFont val="Times New Roman"/>
        <family val="1"/>
      </rPr>
      <t>degli accantonamenti effettuati in sede di predisposizione del rendiconto.</t>
    </r>
  </si>
  <si>
    <t>(3) Con riferimento ai capitoli di bilancio riguardanti il FCDE, devono essere  preliminarmente valorizzate le colonne (a) e (e) nelle quali devono essere indicate rispettivamente le quote accantonate nel risultato di amministrazione degli esercizi (N-1) e (N) determinate nel rispetto dei principi contabili. Successivamente sono valorizzati gli importi di cui alla lettera (b), che corrispondono alla quota del risultato di amministrazione applicata al bilancio N per le rispettive quote del FCDE. 
Se l'importo della colonna (e) è minore della somma algebrica delle colonne (a) +(b), la differenza è iscritta con il segno (-) nella colonna (d).
Se l'importo della colonna (e) è maggiore della somma algebrica delle colonne (a)+(b), la differenza è iscritta con il segno (+) nella colonna (c) entro il limite dell'importo stanziato in bilancio per il FCDE  (previsione definitiva). Se lo stanziamento di bilancio non è capiente, la differenza è iscritta nella colonna (d) con il segno (+).</t>
  </si>
  <si>
    <r>
      <t>(4)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 fondi di riserva e i fondi speciali non confluiscono nella quota accantonata del risultato di amministrazione.</t>
    </r>
  </si>
  <si>
    <t>Allegato a/2)  Risultato di amministrazione - quote vincolate</t>
  </si>
  <si>
    <t>Cap.  di entrata</t>
  </si>
  <si>
    <t>Descr.</t>
  </si>
  <si>
    <t>Capitolo di spesa correlato</t>
  </si>
  <si>
    <t>Risorse vincolate applicate al bilancio
dell'esercizio N</t>
  </si>
  <si>
    <t xml:space="preserve">Entrate vincolate accertate nell'esercizio N </t>
  </si>
  <si>
    <t>Impegni eserc. N finanziati da entrate vincolate accertate nell'esercizio o da quote vincolate del risultato di amministrazione</t>
  </si>
  <si>
    <t>Fondo plur. vinc.  al 31/12/N finanziato da entrate vincolate accertate nell'esercizio o da quote vincolate del risultato di amministrazione</t>
  </si>
  <si>
    <t>Cancellazione nell'esercizio N di impegni finanziati dal fondo pluriennale vincolato dopo l'approvazione del rendiconto dell'esercizio N-1 non reimpegnati nell'esercizio N</t>
  </si>
  <si>
    <t>Risorse vincolate nel bilancio al 31/12/N</t>
  </si>
  <si>
    <t>Risorse vincolate nel risultato di amministrazione al 31/12/N</t>
  </si>
  <si>
    <t>(e)</t>
  </si>
  <si>
    <t>(f)</t>
  </si>
  <si>
    <t xml:space="preserve">g) </t>
  </si>
  <si>
    <t>(h)=(b)+(c)-(d)-(e)+(g)</t>
  </si>
  <si>
    <t>(i)=(a) +(c)         -( d)-(e)-(f)+(g)</t>
  </si>
  <si>
    <t>Vincoli derivanti dalla legge</t>
  </si>
  <si>
    <t>Totale vincoli derivanti dalla legge (l/1)</t>
  </si>
  <si>
    <t>Vincoli derivanti da Trasferimenti</t>
  </si>
  <si>
    <t>Totale vincoli derivanti da trasferimenti (l/2)</t>
  </si>
  <si>
    <t>Vincoli derivanti da finanziamenti</t>
  </si>
  <si>
    <t>Totale vincoli derivanti da finanziamenti (l/3)</t>
  </si>
  <si>
    <t>Vincoli formalmente attribuiti dall'ente</t>
  </si>
  <si>
    <t>Totale vincoli formalmente attribuiti dall'ente (l/4)</t>
  </si>
  <si>
    <t>Altri vincoli</t>
  </si>
  <si>
    <t>Totale altri vincoli  (l/5)</t>
  </si>
  <si>
    <r>
      <t>Totale risorse vincolate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(l=l/1+l/2+l/3+l/4+l/5)</t>
    </r>
  </si>
  <si>
    <t>Totale quote accantonate riguardanti le risorse vincolate da legge (m/1)</t>
  </si>
  <si>
    <t>Totale quote accantonate riguardanti le risorse vincolate da trasferimenti (m/2)</t>
  </si>
  <si>
    <t>Totale quote accantonate riguardanti le risorse vincolate da finanziamenti (m/3)</t>
  </si>
  <si>
    <t>Totale quote accantonate riguardanti le risorse vincolate dall'ente  (m/4)</t>
  </si>
  <si>
    <t>Totale quote accantonate riguardanti le risorse vincolate da altro (m/5)</t>
  </si>
  <si>
    <t>Totale quote accantonate riguardanti le risorse vincolate  (m=m/1+m/2+m/3+m/4+m/5))</t>
  </si>
  <si>
    <t>Totale risorse vincolate da legge al netto  di quelle che sono state oggetto di accantonamenti (n/1=l/1-m/1)</t>
  </si>
  <si>
    <t>Totale risorse vincolate da trasferimenti al netto di quelle che sono state oggetto di accantonamenti (n/2=l/2-m/2)</t>
  </si>
  <si>
    <t>Totale risorse vincolate da finanziamenti al netto di quelle che sono state oggetto di accantonamenti (n/3=l/3-m/3)</t>
  </si>
  <si>
    <t>Totale risorse vincolate dall'Ente al netto di quelle che sono state oggetto di accantonamenti (n/4=l/4-m/4)</t>
  </si>
  <si>
    <t>Totale risorse vincolate da altro al netto di quelle che sono state oggetto di accantonamenti (n/5=l/5-m5)</t>
  </si>
  <si>
    <t>Totale risorse vincolate al netto di quelle che sono state oggetto di accantonamenti (n=l-m)</t>
  </si>
  <si>
    <t>(*) Le modalità di compilazione delle singole voci del prospetto sono descritte nel paragrafo 13.7.2 del principio applicato della programmazione</t>
  </si>
  <si>
    <t>Allegato a/3)  Risultato di amministrazione - quote destinate</t>
  </si>
  <si>
    <t>Capitolo di entrata</t>
  </si>
  <si>
    <t>Descriz.</t>
  </si>
  <si>
    <t>Capitolo di spesa</t>
  </si>
  <si>
    <t xml:space="preserve">Entrate destinate agli investimenti accertate nell'esercizio N </t>
  </si>
  <si>
    <t>Fondo plurien. vinc.  al 31/12/N finanziato da entrate destinate accertate nell'esercizio o da quote destinate  del risultato di amministrazione</t>
  </si>
  <si>
    <t>Risorse destinate agli investim. al 31/12/ N</t>
  </si>
  <si>
    <r>
      <t>(</t>
    </r>
    <r>
      <rPr>
        <i/>
        <strike/>
        <sz val="11"/>
        <rFont val="Times New Roman"/>
        <family val="1"/>
      </rPr>
      <t>f</t>
    </r>
    <r>
      <rPr>
        <i/>
        <sz val="11"/>
        <rFont val="Times New Roman"/>
        <family val="1"/>
      </rPr>
      <t>)=(a) +(b) -    ( c)-(d)-(e)</t>
    </r>
  </si>
  <si>
    <t>Totale quote accantonate nel risultato di amministrzione riguardanti  le risorse destinate agli investimenti (g)</t>
  </si>
  <si>
    <t xml:space="preserve">Totale risorse destinate nel risultato di amministrazione al netto di quelle che sono state oggetto di accantonamenti (h = Totale f - g) </t>
  </si>
  <si>
    <t>(*) Le modalità di compilazione delle singole voci del prospetto sono descritte nel paragrafo 13.7.3 del principio applicato della programmazione</t>
  </si>
  <si>
    <t>Partenariato pubblico/privato</t>
  </si>
  <si>
    <t>  11.1.a) Leasing immobiliare</t>
  </si>
  <si>
    <t> 11.1.b) Leasing immobiliare in costruendo</t>
  </si>
  <si>
    <t> 11.1.c) Lease-back</t>
  </si>
  <si>
    <t> 11.1.d) Project financing</t>
  </si>
  <si>
    <t> 11.1.e) Contratto di disponibilità</t>
  </si>
  <si>
    <t> 11.1.f) Società di progetto</t>
  </si>
  <si>
    <t>Categorie di soggetti</t>
  </si>
  <si>
    <t>Imprese</t>
  </si>
  <si>
    <t>Famiglie</t>
  </si>
  <si>
    <t>Organismi partecipati</t>
  </si>
  <si>
    <t>- di cui FPV da impegno di competenza parte conto corrente riguardanti gli incentivi per le funzioni tecniche di cui all’articolo 113 del d.lgs. 50 del 2016</t>
  </si>
  <si>
    <t>- di cui FPV da impegno di competenza parte conto capitale riguardanti gli incentivi per le funzioni tecniche di cui all’articolo 113 del d.lgs. 50 del 2016</t>
  </si>
  <si>
    <r>
      <t>Importi complessivi dei prestiti in sofferenza
al 31/12/</t>
    </r>
    <r>
      <rPr>
        <b/>
        <sz val="10"/>
        <color indexed="10"/>
        <rFont val="Book Antiqua"/>
        <family val="1"/>
      </rPr>
      <t>2019</t>
    </r>
  </si>
  <si>
    <t>Tributi in conto capitale a carico dell'ente</t>
  </si>
  <si>
    <t>Investimenti fissi lordi e acquisto di terreni</t>
  </si>
  <si>
    <t>Contributi agli iinvestimenti</t>
  </si>
  <si>
    <t>Altri trasferimenti in conto capitale</t>
  </si>
  <si>
    <t>Altre spese in conto capitale</t>
  </si>
  <si>
    <t>esercizio 2023</t>
  </si>
  <si>
    <t>Rendiconto 2020</t>
  </si>
  <si>
    <t>Accertamento 2020</t>
  </si>
  <si>
    <t>Incarichi a legali</t>
  </si>
  <si>
    <t>Altre spese finanziate da entrate vincolate di parte corrente</t>
  </si>
  <si>
    <t>FPV spesa corrente</t>
  </si>
  <si>
    <t>Voci di spesa</t>
  </si>
  <si>
    <t>Salario accessorio e premiante</t>
  </si>
  <si>
    <t>Trasferimenti correnti</t>
  </si>
  <si>
    <t>Altri incarichi</t>
  </si>
  <si>
    <t>Altro(**)</t>
  </si>
  <si>
    <t>** specificare</t>
  </si>
  <si>
    <t>Z1) RISULTATO DI COMPETENZA IN C/CAPITALE  (  Z1) = P+Q+R-C-I-S1-S2-T+L-M-U-U1-U2-V+E+ E1)</t>
  </si>
  <si>
    <r>
      <t>Risorse accantonate  al 1/1/ N</t>
    </r>
    <r>
      <rPr>
        <b/>
        <vertAlign val="superscript"/>
        <sz val="12"/>
        <color indexed="8"/>
        <rFont val="Times New Roman"/>
        <family val="1"/>
      </rPr>
      <t>5</t>
    </r>
  </si>
  <si>
    <r>
      <t>(5)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In caso di revisione della composizione del risultato di amministrazione all'inizio dell'esercizio (vincolati, accantonati e destinati agli investimenti) i dati della colonna 1 possono non corrispondere con i dati dell'ultima colonna del prospetto a/1 del rendiconto dell'esercizio precedente.</t>
    </r>
  </si>
  <si>
    <r>
      <t>Risorse vinc.  nel risultato di amministrazione
al 1/1/ N</t>
    </r>
    <r>
      <rPr>
        <b/>
        <vertAlign val="superscript"/>
        <sz val="11"/>
        <color indexed="8"/>
        <rFont val="Times New Roman"/>
        <family val="1"/>
      </rPr>
      <t>1</t>
    </r>
  </si>
  <si>
    <r>
      <t>Cancellazione di residui attivi vincolati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o eliminazione del vincolo su quote del risultato di amministrazione (+) e cancellazione di residui passivi finanziati da risorse vincolate (-) (gestione dei residui):</t>
    </r>
  </si>
  <si>
    <r>
      <t>(1)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In caso di revisione della composizione del risultato di amministrazione all'inizio dell'esercizio (vincolati, accantonati e destinati agli investimenti) i dati della colonna 1 possono non corrispondere con i dati dell'ultima colonna del prospetto a/2 del rendiconto dell'esercizio precedente.</t>
    </r>
  </si>
  <si>
    <t>(2) Esclusa la cancellazione di residui attivi non compresi nella quota vincolata del risultato di amministrazione dell'esercizio precedente (ad es. i residui attivi vincolati che hanno finanziato impegni).</t>
  </si>
  <si>
    <t>ELENCO ANALITICO DELLE RISORSE DESTINATE AGLI INVESTIMENTI  NEL RISULTATO DI AMMINISTRAZIONE (*)</t>
  </si>
  <si>
    <r>
      <t xml:space="preserve">Risorse destinate agli investim. 
</t>
    </r>
    <r>
      <rPr>
        <b/>
        <sz val="10"/>
        <color indexed="8"/>
        <rFont val="Times New Roman"/>
        <family val="1"/>
      </rPr>
      <t>al 1/1/ N</t>
    </r>
    <r>
      <rPr>
        <b/>
        <vertAlign val="superscript"/>
        <sz val="10"/>
        <color indexed="8"/>
        <rFont val="Times New Roman"/>
        <family val="1"/>
      </rPr>
      <t>1</t>
    </r>
  </si>
  <si>
    <r>
      <t>Impegni  eserc. N finanziati da entrate destinate accertate nell'esercizio o da quote destinate  del risultato di amministrazione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
</t>
    </r>
  </si>
  <si>
    <r>
      <t>Cancellazione di residui attivi costituiti da risorse destinate agli investimenti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  o eliminazione della destinazione  su quote del risultato di amministrazione (+) e cancellazione di residui passivi finanziati da risorse destinate agli investimenti (-) (gestione dei residui)</t>
    </r>
  </si>
  <si>
    <r>
      <t>(1)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In caso di revisione della composizione del risultato di amministrazione all'inizio dell'esercizio (vincolati, accantonati e destinati agli investimenti) i dati della colonna 1 possono non corrispondere con i dati dell'ultima colonna del prospetto a/3 del rendiconto dell'esercizio precedente</t>
    </r>
  </si>
  <si>
    <r>
      <t>(2)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 xml:space="preserve">Comprende le eventuali  cancellazioni di impegni imputati all’esercizio N, finanziati dal fondo pluriennale vincolato costituito da  risorse destinate agli investimenti, non reimpegnate nell’esercizio N, se la cancellazione è effettuata dopo l’approvazione del rendicontodell’esercizio N-1 
</t>
    </r>
  </si>
  <si>
    <t>(3) Esclusa la cancellazione di residui attivi non compresi nella quota del risultato di amministrazione dell'esercizio precedente destinata agli investimenti  (ad es. i residui attivi destinati agli investimenti che hanno finanziato impegni).</t>
  </si>
  <si>
    <t xml:space="preserve"> xxx</t>
  </si>
  <si>
    <t>xxxxx</t>
  </si>
  <si>
    <t>xxxx</t>
  </si>
  <si>
    <t xml:space="preserve"> - di cui FPV da riaccertamento ordinario dei residui per somme art. 106 DL 34/2020 e art. 39 DL 104/2020
</t>
  </si>
  <si>
    <t xml:space="preserve"> ---</t>
  </si>
  <si>
    <t>n. XXX</t>
  </si>
  <si>
    <t xml:space="preserve">Disavanzo dell'esercizio 2021    (b) </t>
  </si>
  <si>
    <t xml:space="preserve">disavanzo ripianato nell'esercizio 2021   (c)=a-b </t>
  </si>
  <si>
    <t xml:space="preserve">quota del disavanzo da ripianare nel 2021 (d) </t>
  </si>
  <si>
    <t>esercizio 2024</t>
  </si>
  <si>
    <t>RENDICONTO 2021</t>
  </si>
  <si>
    <t>Fondo di cassa al 31 dicembre 2021 (da conto del Tesoriere)</t>
  </si>
  <si>
    <t>Fondo di cassa al 31 dicembre 2021 (da scritture contabili)</t>
  </si>
  <si>
    <t>RISULTATO DI AMMINISTRAZIONE AL 31/12/2021</t>
  </si>
  <si>
    <t>*saldo accertamenti e impegni del solo esercizio 2021</t>
  </si>
  <si>
    <r>
      <t>Fondo anticipazioni liquidità</t>
    </r>
    <r>
      <rPr>
        <strike/>
        <sz val="11"/>
        <rFont val="Calibri"/>
        <family val="2"/>
      </rPr>
      <t xml:space="preserve"> </t>
    </r>
  </si>
  <si>
    <r>
      <t xml:space="preserve">Solo per le Regioni e le Province autonome. </t>
    </r>
    <r>
      <rPr>
        <sz val="11"/>
        <rFont val="Calibri"/>
        <family val="2"/>
      </rPr>
      <t xml:space="preserve"> In caso di risultato negativo, le regioni iscrivono nel passivo del bilancio distintamente il disavanzo di amministrazione da ripianare (lettera E al netto della lettera F) e il disavanzo derivante da debito autorizzato e non contratto (lettera F).</t>
    </r>
  </si>
  <si>
    <t>-     di cui spese correnti non ricorrenti finanziate con utilizzo del risultato di amministrazione</t>
  </si>
  <si>
    <r>
      <t>H) Utilizzo avanzo di amministrazione per spese correnti</t>
    </r>
    <r>
      <rPr>
        <sz val="11"/>
        <rFont val="Calibri"/>
        <family val="2"/>
      </rPr>
      <t xml:space="preserve"> e per rimborso prestiti</t>
    </r>
  </si>
  <si>
    <r>
      <t>W1) RISULTATO DI COMPETENZA           (W/1 = O</t>
    </r>
    <r>
      <rPr>
        <b/>
        <sz val="11"/>
        <rFont val="Calibri"/>
        <family val="2"/>
      </rPr>
      <t>1+Z1+S1+S2+T-X1-X2-Y)</t>
    </r>
  </si>
  <si>
    <r>
      <t xml:space="preserve">(1) Inserire la quota corrente del  totale della colonna c) dell'allegato a/1 "Elenco analitico delle risorse accantonate nel risultato di amministrazione" </t>
    </r>
    <r>
      <rPr>
        <sz val="11"/>
        <rFont val="Calibri"/>
        <family val="2"/>
      </rPr>
      <t xml:space="preserve">al netto  dell'accantonamento al fondo anticipazioni di liquidità, già considerato ai fini della determinazione del saldo di parte corrente. </t>
    </r>
  </si>
  <si>
    <t xml:space="preserve">VERIFICA EQUILIBRI 
</t>
  </si>
  <si>
    <t>f</t>
  </si>
  <si>
    <t>altre riserve disponibili</t>
  </si>
  <si>
    <t>IV</t>
  </si>
  <si>
    <t>Risultati economici di esercizi precedenti</t>
  </si>
  <si>
    <t>V</t>
  </si>
  <si>
    <t xml:space="preserve">Riserve negative per beni indisponibili </t>
  </si>
  <si>
    <t>di cui variazioni di Giunta con i poteri propri ex art. 175 c. 5 bis Tuel</t>
  </si>
  <si>
    <t>di cui variazioni di altri responsabili se previsto dal regolamento di contabilità</t>
  </si>
  <si>
    <t>Anno 2021</t>
  </si>
  <si>
    <t>numero</t>
  </si>
  <si>
    <t>FCDE al 31.12.2021</t>
  </si>
  <si>
    <t>Rendiconto 2021</t>
  </si>
  <si>
    <t>1) Debito complessivo contratto al 31/12/2020</t>
  </si>
  <si>
    <t>2) Rimborsi mutui effettuati nel 2021</t>
  </si>
  <si>
    <t>3) Debito complessivo contratto nell'esercizio 2021</t>
  </si>
  <si>
    <t>Importi complessivi delle garanzie prestate in essere al 31/12/2021</t>
  </si>
  <si>
    <t>Somme pagate a seguito di escussioni 2021</t>
  </si>
  <si>
    <t>Accantonamenti sul risultato di amministrazione 2021</t>
  </si>
  <si>
    <t>Crediti dello Stato Patrimoniale</t>
  </si>
  <si>
    <t>Fondo svalutazione crediti</t>
  </si>
  <si>
    <t>Saldo iva a credito al 31.12</t>
  </si>
  <si>
    <t>Residui attivi da entrate c/o depositi bancari e postali</t>
  </si>
  <si>
    <t>Altri residui non correlati a crediti dello Stato Patrimoniale</t>
  </si>
  <si>
    <t>Altri crediti non correlati a residui</t>
  </si>
  <si>
    <t>STATO PATRIMONIALE - ATTIVO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</si>
  <si>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</si>
  <si>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</si>
  <si>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</si>
  <si>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</si>
  <si>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</si>
  <si>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</si>
  <si>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</si>
  <si>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</si>
  <si>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</si>
  <si>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</si>
  <si>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</si>
  <si>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</si>
  <si>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Immobilizzazioni materiali (3)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</si>
  <si>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</si>
  <si>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</si>
  <si>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</si>
  <si>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</si>
  <si>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</si>
  <si>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</si>
  <si>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</si>
  <si>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</si>
  <si>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</si>
  <si>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Altre immobilizzazioni materiali (3)</t>
  </si>
  <si>
    <t xml:space="preserve"> 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</si>
  <si>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</si>
  <si>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</si>
  <si>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</si>
  <si>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</si>
  <si>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</si>
  <si>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</si>
  <si>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</si>
  <si>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</si>
  <si>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</si>
  <si>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</si>
  <si>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</si>
  <si>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</si>
  <si>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</si>
  <si>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</si>
  <si>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</si>
  <si>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</si>
  <si>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</si>
  <si>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</si>
  <si>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Immobilizzazioni Finanziarie (1)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</si>
  <si>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</si>
  <si>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</si>
  <si>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</si>
  <si>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</si>
  <si>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</si>
  <si>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</si>
  <si>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</si>
  <si>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</si>
  <si>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</si>
  <si>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</si>
  <si>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</si>
  <si>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</si>
  <si>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Totale rimanenze</t>
  </si>
  <si>
    <t>Crediti       (2)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</si>
  <si>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</si>
  <si>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</si>
  <si>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</si>
  <si>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</si>
  <si>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</si>
  <si>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</si>
  <si>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</si>
  <si>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</si>
  <si>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</si>
  <si>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</si>
  <si>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</si>
  <si>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</si>
  <si>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</si>
  <si>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</si>
  <si>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</si>
  <si>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</si>
  <si>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</si>
  <si>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</si>
  <si>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</si>
  <si>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</si>
  <si>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</si>
  <si>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</si>
  <si>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</si>
  <si>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</si>
  <si>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</si>
  <si>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</si>
  <si>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</si>
  <si>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</si>
  <si>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</si>
  <si>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</si>
  <si>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(1) con separata indicazione degli importi esigibili entro l'esercizio successivo.</t>
  </si>
  <si>
    <t>(2) con separata indicazione degli importi esigibili oltre l'esercizio successivo.</t>
  </si>
  <si>
    <t>(3) con separata indicazione degli importi relativi a beni indisponibili.</t>
  </si>
  <si>
    <t>Differenza</t>
  </si>
  <si>
    <t>STATO PATRIMONIALE - PASSIVO</t>
  </si>
  <si>
    <t>STATO PATRIMONIALE (PASSIVO)</t>
  </si>
  <si>
    <t>A) PATRIMONIO NETTO</t>
  </si>
  <si>
    <t xml:space="preserve">Riserve </t>
  </si>
  <si>
    <t>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</si>
  <si>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</si>
  <si>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</si>
  <si>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</si>
  <si>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</si>
  <si>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</si>
  <si>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</si>
  <si>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</si>
  <si>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</si>
  <si>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</si>
  <si>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D) DEBITI   (1)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</si>
  <si>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</si>
  <si>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</si>
  <si>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</si>
  <si>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</si>
  <si>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</si>
  <si>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</si>
  <si>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</si>
  <si>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</si>
  <si>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</si>
  <si>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</si>
  <si>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</si>
  <si>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</si>
  <si>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per attività svolta per c/terzi (2)</t>
  </si>
  <si>
    <t>TOTALE DEBITI ( D)</t>
  </si>
  <si>
    <t>E) RATEI E RISCONTI E CONTRIBUTI AGLI INVESTIMENTI</t>
  </si>
  <si>
    <t xml:space="preserve">Ratei passivi </t>
  </si>
  <si>
    <t>Risconti passivi</t>
  </si>
  <si>
    <t xml:space="preserve">Contributi agli investimenti </t>
  </si>
  <si>
    <t>da altre amministrazioni pubbliche</t>
  </si>
  <si>
    <t>da altri soggetti</t>
  </si>
  <si>
    <t>Concessioni pluriennali</t>
  </si>
  <si>
    <t>Altri risconti passivi</t>
  </si>
  <si>
    <t>TOTALE RATEI E RISCONTI (E)</t>
  </si>
  <si>
    <t>TOTALE DEL PASSIVO (A+B+C+D+E)</t>
  </si>
  <si>
    <t>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</si>
  <si>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</si>
  <si>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</si>
  <si>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</si>
  <si>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</si>
  <si>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</si>
  <si>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</si>
  <si>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</si>
  <si>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TOTALE CONTI D'ORDINE</t>
  </si>
  <si>
    <t>(1) con separata indicazione degli importi esigibili oltre l'esercizio successivo</t>
  </si>
  <si>
    <t>(2) Non comprende i debiti derivanti dall'attività di sostituto di imposta. I debiti derivanti da tale attività sono considerati nelle voci 5 a) e b)</t>
  </si>
  <si>
    <t>Anno 2020</t>
  </si>
  <si>
    <t>riserve negative per beni indisponibili</t>
  </si>
  <si>
    <t>destinazione del risultato di esercizio positivo alla voce</t>
  </si>
  <si>
    <t>riserve disponibili</t>
  </si>
  <si>
    <t>copertura del risultato di esercizio negativo con</t>
  </si>
  <si>
    <t xml:space="preserve">riducendo la voce Risultati economici di esercizi precedenti (se positiva) </t>
  </si>
  <si>
    <t>riserve disponibili positive</t>
  </si>
  <si>
    <t>risultati economici di esercizi precedenti (se negativa)</t>
  </si>
  <si>
    <t>risultati economici di esercizi precedenti con valore negativo (rinvio a esercizi successivi)</t>
  </si>
  <si>
    <t>Saldo iva (a debito)</t>
  </si>
  <si>
    <t>RISULTATO DELL'ESERCIZIO</t>
  </si>
  <si>
    <t>Imposte (*)</t>
  </si>
  <si>
    <t>RISULTATO PRIMA DELLE IMPOSTE  (A-B+C+D+E)</t>
  </si>
  <si>
    <t>TOTALE PROVENTI ED ONERI STRAORDINARI (E)</t>
  </si>
  <si>
    <t>Totale oneri straordinari</t>
  </si>
  <si>
    <t xml:space="preserve">Altri oneri straordinari </t>
  </si>
  <si>
    <t>Minusvalenze patrimoniali</t>
  </si>
  <si>
    <t>Sopravvenienze passive e insussistenze dell'attivo</t>
  </si>
  <si>
    <t>Trasferimenti in conto capitale</t>
  </si>
  <si>
    <t>Oneri straordinari</t>
  </si>
  <si>
    <t>Totale proventi straordinari</t>
  </si>
  <si>
    <t>Altri proventi straordinari</t>
  </si>
  <si>
    <t>Plusvalenze patrimoniali</t>
  </si>
  <si>
    <t>Sopravvenienze attive e insussistenze del passivo</t>
  </si>
  <si>
    <t>Proventi da trasferimenti in conto capitale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</si>
  <si>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</si>
  <si>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Proventi straordinari</t>
  </si>
  <si>
    <t>E) PROVENTI ED ONERI STRAORDINARI</t>
  </si>
  <si>
    <t>TOTALE RETTIFICHE (D)</t>
  </si>
  <si>
    <t>Svalutazioni</t>
  </si>
  <si>
    <t xml:space="preserve">Rivalutazioni </t>
  </si>
  <si>
    <t>D) RETTIFICHE DI VALORE ATTIVITA' FINANZIARIE</t>
  </si>
  <si>
    <t xml:space="preserve">TOTALE PROVENTI ED ONERI FINANZIARI (C) </t>
  </si>
  <si>
    <t>Totale oneri finanziari</t>
  </si>
  <si>
    <t>Altri oneri finanziari</t>
  </si>
  <si>
    <t>Interessi passivi</t>
  </si>
  <si>
    <t>Interessi ed altri oneri finanziari</t>
  </si>
  <si>
    <t>Totale proventi finanziari</t>
  </si>
  <si>
    <t>Altri proventi finanziari</t>
  </si>
  <si>
    <t>da società partecipate</t>
  </si>
  <si>
    <t>da società controllate</t>
  </si>
  <si>
    <t>Proventi da partecipazioni</t>
  </si>
  <si>
    <t>Proventi finanziari</t>
  </si>
  <si>
    <t>C) PROVENTI ED ONERI FINANZIARI</t>
  </si>
  <si>
    <t>DIFFERENZA FRA COMP. POSITIVI E NEGATIVI DELLA GESTIONE ( A-B)</t>
  </si>
  <si>
    <t>TOTALE COMPONENTI NEGATIVI DELLA GESTIONE (B)</t>
  </si>
  <si>
    <t>Oneri diversi di gestione</t>
  </si>
  <si>
    <t>Accantonamenti per rischi</t>
  </si>
  <si>
    <t>Variazioni nelle rimanenze di materie prime e/o beni di consumo (+/-)</t>
  </si>
  <si>
    <t>Svalutazione dei crediti</t>
  </si>
  <si>
    <t>Altre svalutazioni delle immobilizzazioni</t>
  </si>
  <si>
    <t>Ammortamenti di immobilizzazioni materiali</t>
  </si>
  <si>
    <t>Ammortamenti di immobilizzazioni Immateriali</t>
  </si>
  <si>
    <t>Ammortamenti e svalutazioni</t>
  </si>
  <si>
    <t>Personale</t>
  </si>
  <si>
    <t>Contributi agli investimenti ad altri soggetti</t>
  </si>
  <si>
    <t>Contributi agli investimenti ad Amministrazioni pubb.</t>
  </si>
  <si>
    <t>Trasferimenti e contributi</t>
  </si>
  <si>
    <r>
      <t xml:space="preserve">Utilizzo </t>
    </r>
    <r>
      <rPr>
        <sz val="11"/>
        <color theme="1"/>
        <rFont val="Calibri"/>
        <family val="2"/>
      </rPr>
      <t xml:space="preserve"> beni di terzi</t>
    </r>
  </si>
  <si>
    <t xml:space="preserve">Prestazioni di servizi </t>
  </si>
  <si>
    <t>Acquisto di materie prime e/o beni di consumo</t>
  </si>
  <si>
    <t>B) COMPONENTI NEGATIVI DELLA GESTIONE</t>
  </si>
  <si>
    <t>TOTALE COMPONENTI POSITIVI DELLA GESTIONE (A)</t>
  </si>
  <si>
    <t>Altri ricavi e proventi diversi</t>
  </si>
  <si>
    <t>Incrementi di immobilizzazioni per lavori interni</t>
  </si>
  <si>
    <t>Variazione dei lavori in corso su ordinazione</t>
  </si>
  <si>
    <t>Variazioni nelle rimanenze di prodotti in corso di lavorazione, etc. (+/-)</t>
  </si>
  <si>
    <t>Ricavi e proventi dalla prestazione di servizi</t>
  </si>
  <si>
    <t>Ricavi della vendita di beni</t>
  </si>
  <si>
    <t>Proventi derivanti dalla gestione dei beni</t>
  </si>
  <si>
    <t>Ricavi delle vendite e prestazioni e proventi da servizi pubblici</t>
  </si>
  <si>
    <t>Contributi agli investimenti</t>
  </si>
  <si>
    <t>Quota annuale di contributi agli investimenti</t>
  </si>
  <si>
    <t>Proventi da trasferimenti correnti</t>
  </si>
  <si>
    <t>Proventi da trasferimenti e contributi</t>
  </si>
  <si>
    <t xml:space="preserve">Proventi da fondi perequativi </t>
  </si>
  <si>
    <t>Proventi da tributi</t>
  </si>
  <si>
    <t>A) COMPONENTI POSITIVI DELLA GESTIONE</t>
  </si>
  <si>
    <t xml:space="preserve">CONTO ECONOMICO </t>
  </si>
  <si>
    <t>CONTO ECONOMICO</t>
  </si>
  <si>
    <t>CONTO ECONOMICO - dati di sintesi</t>
  </si>
  <si>
    <t>rendiconto 2021</t>
  </si>
  <si>
    <t>Residui attivi al 1/1/2021</t>
  </si>
  <si>
    <t>Residui riscossi nel 2021</t>
  </si>
  <si>
    <t>Residui al 31/12/2021</t>
  </si>
  <si>
    <t>FCDE al 31/12/2021</t>
  </si>
  <si>
    <t>spesa corrente</t>
  </si>
  <si>
    <t>Accertamento 2021</t>
  </si>
  <si>
    <t>Macroaggregati - spesa corrente</t>
  </si>
  <si>
    <t>Macroaggregati - spesa c/capitale</t>
  </si>
  <si>
    <t>Competenza Esercizio 2021</t>
  </si>
  <si>
    <t>esercizio …</t>
  </si>
  <si>
    <t>Totale residui conservati  al 31.12.2021 (vedi nota)</t>
  </si>
  <si>
    <t>Considerato che la finalità della tabella sopra riportata è quella di illustrare la vetustà dei residui attivi di alcune entrate comunali, la tabella deve essere così compilata:</t>
  </si>
  <si>
    <t xml:space="preserve"> - nella colonna “Totale residui conservati al 31/12/2021” è da inserire il dato cumulato dei residui attivi risultante dopo l’operazione di riaccertamento ordinario, comprensivo dei residui di competenza;</t>
  </si>
  <si>
    <t xml:space="preserve"> - nelle colonne precedenti, sono da riportare i residui risalenti alle annualità riportate in colonna, conservati al 1.1.2021 e la colonna riferita al 2021 contiene, al contrario, i dati della sola competenza.</t>
  </si>
  <si>
    <t xml:space="preserve"> - nella riga riscosso c/residui occorre inserire le riscossioni in conto residui effettuate nel corso dell’esercizio"</t>
  </si>
  <si>
    <t>nota</t>
  </si>
  <si>
    <t>Riscossioni e pagamenti al 31.12.2021</t>
  </si>
  <si>
    <r>
      <t xml:space="preserve">F2) </t>
    </r>
    <r>
      <rPr>
        <i/>
        <sz val="11"/>
        <rFont val="Calibri"/>
        <family val="2"/>
      </rPr>
      <t xml:space="preserve">Fondo anticipazioni di liquidità </t>
    </r>
  </si>
  <si>
    <r>
      <t>Utilizzo risultato di amministrazione destinato al finanziamento di spese correnti</t>
    </r>
    <r>
      <rPr>
        <sz val="11"/>
        <rFont val="Calibri"/>
        <family val="2"/>
      </rPr>
      <t xml:space="preserve"> ricorrenti e al rimborso di prestiti al netto del  fondo anticipazione di liquidità </t>
    </r>
  </si>
  <si>
    <r>
      <t xml:space="preserve">- Risorse accantonate  di parte corrente stanziate nel bilancio dell'esercizio N  </t>
    </r>
    <r>
      <rPr>
        <vertAlign val="superscript"/>
        <sz val="11"/>
        <rFont val="Calibri"/>
        <family val="2"/>
      </rPr>
      <t>(1)</t>
    </r>
  </si>
  <si>
    <r>
      <t>- Variazione accantonamenti di parte corrente  effettuata in sede di rendiconto'(+)/(-)</t>
    </r>
    <r>
      <rPr>
        <vertAlign val="superscript"/>
        <sz val="11"/>
        <rFont val="Calibri"/>
        <family val="2"/>
      </rPr>
      <t>(2)</t>
    </r>
  </si>
  <si>
    <r>
      <t xml:space="preserve">- Risorse vincolate di parte corrente nel bilancio  </t>
    </r>
    <r>
      <rPr>
        <vertAlign val="superscript"/>
        <sz val="11"/>
        <rFont val="Calibri"/>
        <family val="2"/>
      </rPr>
      <t>(3)</t>
    </r>
  </si>
  <si>
    <r>
      <t xml:space="preserve">(3) Inserire l'importo della quota corrente della prima colonna della  riga </t>
    </r>
    <r>
      <rPr>
        <sz val="11"/>
        <rFont val="Calibri"/>
        <family val="2"/>
      </rPr>
      <t xml:space="preserve">n) dell'allegato a/2  "Elenco analitico delle risorse vincolate nel risultato di amministrazione" al netto delle quote correnti vincolate al 31/12 finanziate dal risultato di amministrazione iniziale. </t>
    </r>
  </si>
  <si>
    <t>Totale FPV 2021 spesa corrente</t>
  </si>
  <si>
    <t>ENTRATE DA RENDICONTO anno n-2</t>
  </si>
  <si>
    <t>(A) TOTALE PRIMI TRE TITOLI ENTRATE RENDICONTO anno n-2</t>
  </si>
  <si>
    <t>ONERI FINANZIARI DA RENDICONTO Anno n</t>
  </si>
  <si>
    <r>
      <rPr>
        <b/>
        <sz val="12"/>
        <color indexed="8"/>
        <rFont val="Bodoni MT"/>
        <family val="1"/>
      </rPr>
      <t>(C)</t>
    </r>
    <r>
      <rPr>
        <sz val="12"/>
        <color indexed="8"/>
        <rFont val="Bodoni MT"/>
        <family val="1"/>
      </rPr>
      <t xml:space="preserve"> Ammontare complessivo di interessi per mutui, prestiti obbligazionari, aperture di credito e garanzie di cui all’articolo 207 del TUEL al 31/12/n(1)               </t>
    </r>
  </si>
  <si>
    <t>Incidenza percentuale sul totale dei primi tre titoli delle entrate rendiconto anno n-2 (G/A)*100</t>
  </si>
  <si>
    <t>1) La lettera C) comprende: ammontare interessi per mutui, prestiti obbligazionari, aperture di credito e garanzie di cui all'articolo 207 del TUEL autorizzati fino al 31/12/n e ammontare interessi per mutui, prestiti obbligazionari, aperture di credito e garanzie di cui all'articolo 207 del TUEL autorizzati nell'esercizio in corso.</t>
  </si>
  <si>
    <t>TOTALE DEBITO CONTRATTO</t>
  </si>
  <si>
    <t xml:space="preserve">TOTALE CREDITI
</t>
  </si>
  <si>
    <t xml:space="preserve">FONDO SVALUTAZIONE CREDITI
</t>
  </si>
  <si>
    <t>(g)</t>
  </si>
  <si>
    <t>(h)</t>
  </si>
  <si>
    <t>CREDITI STRALCIATI DAL CONTO DEL BILANCIO</t>
  </si>
  <si>
    <t>(i)</t>
  </si>
  <si>
    <t>(l)</t>
  </si>
  <si>
    <r>
      <t xml:space="preserve">ACCERTAMENTI IMPUTATI AGLI ESERCIZI SUCCESSIVI A QUELLO CUI IL RENDICONTO SI RIFERISCE </t>
    </r>
    <r>
      <rPr>
        <i/>
        <sz val="11"/>
        <color indexed="8"/>
        <rFont val="Calibri"/>
        <family val="2"/>
      </rPr>
      <t>(m)</t>
    </r>
  </si>
  <si>
    <r>
      <t xml:space="preserve">RESIDUI ATTIVI NEL CONTO DEL BILANCIO </t>
    </r>
    <r>
      <rPr>
        <sz val="11"/>
        <rFont val="Calibri"/>
        <family val="2"/>
      </rPr>
      <t>TITOLI DA 1 A 5</t>
    </r>
  </si>
  <si>
    <t>Allegato c) - Fondo crediti di dubbia esigibilità</t>
  </si>
  <si>
    <t>COMPOSIZIONE DELL'ACCANTONAMENTO AL FONDO CREDITI DI DUBBIA ESIGIBILITA'* E AL FONDO SVALUTAZIONE CREDITI</t>
  </si>
  <si>
    <t xml:space="preserve">
TIPOLOGIA
</t>
  </si>
  <si>
    <t>DENOMINAZIONE</t>
  </si>
  <si>
    <r>
      <t xml:space="preserve">RESIDUI ATTIVI FORMATISI NELL'ESERCIZIO CUI SI RIFERISCE IL RENDICONTO
</t>
    </r>
    <r>
      <rPr>
        <b/>
        <i/>
        <sz val="10"/>
        <rFont val="Calibri"/>
        <family val="2"/>
      </rPr>
      <t>(a)</t>
    </r>
  </si>
  <si>
    <r>
      <t xml:space="preserve">RESIDUI ATTIVI DEGLI  ESERCIZI PRECEDENTI
</t>
    </r>
    <r>
      <rPr>
        <b/>
        <i/>
        <sz val="10"/>
        <rFont val="Calibri"/>
        <family val="2"/>
      </rPr>
      <t>(b)</t>
    </r>
  </si>
  <si>
    <r>
      <t xml:space="preserve">TOTALE RESIDUI ATTIVI
</t>
    </r>
    <r>
      <rPr>
        <b/>
        <i/>
        <sz val="10"/>
        <rFont val="Calibri"/>
        <family val="2"/>
      </rPr>
      <t>(c ) = (a) + (b)</t>
    </r>
  </si>
  <si>
    <r>
      <t xml:space="preserve">IMPORTO MINIMO DEL FONDO
</t>
    </r>
    <r>
      <rPr>
        <b/>
        <i/>
        <sz val="10"/>
        <rFont val="Calibri"/>
        <family val="2"/>
      </rPr>
      <t xml:space="preserve">(d) </t>
    </r>
  </si>
  <si>
    <r>
      <t xml:space="preserve">FONDO CREDITI DI DUBBIA ESIGIBILITA'
</t>
    </r>
    <r>
      <rPr>
        <b/>
        <i/>
        <sz val="10"/>
        <rFont val="Calibri"/>
        <family val="2"/>
      </rPr>
      <t xml:space="preserve">(e) </t>
    </r>
  </si>
  <si>
    <t>% di accantonamento al fondo crediti di dubbia esigibilità
(f) = (e) / (c)</t>
  </si>
  <si>
    <t>ENTRATE CORRENTI DI NATURA TRIBUTARIA, CONTRIBUTIVA E PEREQUATIVA</t>
  </si>
  <si>
    <t>1010100</t>
  </si>
  <si>
    <t>Tipologia 101: Imposte, tasse e proventi assimilati</t>
  </si>
  <si>
    <t xml:space="preserve"> di cui accertati per cassa sulla base del principio contabile 3.7 </t>
  </si>
  <si>
    <t>Tipologia 101: Imposte, tasse e proventi assimilati non accertati per cassa</t>
  </si>
  <si>
    <t/>
  </si>
  <si>
    <t>1010200</t>
  </si>
  <si>
    <r>
      <t xml:space="preserve">Tipologia 102: Tributi destinati al finanziamento della sanità </t>
    </r>
    <r>
      <rPr>
        <b/>
        <i/>
        <sz val="10"/>
        <rFont val="Calibri"/>
        <family val="2"/>
      </rPr>
      <t>(solo per le Regioni)</t>
    </r>
  </si>
  <si>
    <t>Tipologia 102: Tributi destinati al finanziamento della sanita' non accertati per cassa</t>
  </si>
  <si>
    <t>1010300</t>
  </si>
  <si>
    <r>
      <t xml:space="preserve">Tipologia 103: Tributi devoluti e regolati alle autonomie speciali  </t>
    </r>
    <r>
      <rPr>
        <b/>
        <i/>
        <sz val="10"/>
        <rFont val="Calibri"/>
        <family val="2"/>
      </rPr>
      <t>(solo per le Regioni)</t>
    </r>
  </si>
  <si>
    <t>Tipologia 103: Tributi devoluti e regolati alle autonomie speciali  non accertati per cassa</t>
  </si>
  <si>
    <t>1010400</t>
  </si>
  <si>
    <t>Tipologia 104: Compartecipazioni di tributi</t>
  </si>
  <si>
    <t>1030100</t>
  </si>
  <si>
    <t>Tipologia 301: Fondi perequativi da Amministrazioni Centrali</t>
  </si>
  <si>
    <t>1030200</t>
  </si>
  <si>
    <r>
      <t xml:space="preserve">Tipologia 302: Fondi perequativi dalla Regione o Provincia autonoma </t>
    </r>
    <r>
      <rPr>
        <b/>
        <i/>
        <sz val="10"/>
        <rFont val="Calibri"/>
        <family val="2"/>
      </rPr>
      <t>(solo per gli Enti locali)</t>
    </r>
  </si>
  <si>
    <t>1000000</t>
  </si>
  <si>
    <t>TOTALE TITOLO 1</t>
  </si>
  <si>
    <t>TRASFERIMENTI CORRENTI</t>
  </si>
  <si>
    <t>2010100</t>
  </si>
  <si>
    <t>Tipologia 101: Trasferimenti correnti da Amministrazioni pubbliche</t>
  </si>
  <si>
    <t>2010200</t>
  </si>
  <si>
    <t>Tipologia 102: Trasferimenti correnti da Famiglie</t>
  </si>
  <si>
    <t>2010300</t>
  </si>
  <si>
    <t>Tipologia 103: Trasferimenti correnti da Imprese</t>
  </si>
  <si>
    <t>2010400</t>
  </si>
  <si>
    <t>Tipologia 104: Trasferimenti correnti da Istituzioni Sociali Private</t>
  </si>
  <si>
    <t>2010500</t>
  </si>
  <si>
    <t>Tipologia 105: Trasferimenti correnti dall'Unione Europea e dal Resto del Mondo</t>
  </si>
  <si>
    <t>Trasferimenti correnti dall'Unione Europea</t>
  </si>
  <si>
    <t xml:space="preserve"> Trasferimenti correnti dal Resto del Mondo</t>
  </si>
  <si>
    <t>2000000</t>
  </si>
  <si>
    <t>TOTALE TITOLO 2</t>
  </si>
  <si>
    <t>ENTRATE EXTRATRIBUTARIE</t>
  </si>
  <si>
    <t>3010000</t>
  </si>
  <si>
    <t>Tipologia 100: Vendita di beni e servizi e proventi derivanti dalla gestione dei beni</t>
  </si>
  <si>
    <t>3020000</t>
  </si>
  <si>
    <t>Tipologia 200: Proventi derivanti dall'attività di controllo e repressione delle irregolarità e degli illeciti</t>
  </si>
  <si>
    <t>3030000</t>
  </si>
  <si>
    <t>Tipologia 300: Interessi attivi</t>
  </si>
  <si>
    <t>3040000</t>
  </si>
  <si>
    <t>Tipologia 400: Altre entrate da redditi da capitale</t>
  </si>
  <si>
    <t>3050000</t>
  </si>
  <si>
    <t>Tipologia 500: Rimborsi e altre entrate correnti</t>
  </si>
  <si>
    <t>3000000</t>
  </si>
  <si>
    <t>TOTALE TITOLO 3</t>
  </si>
  <si>
    <t>ENTRATE IN CONTO CAPITALE</t>
  </si>
  <si>
    <t>4010000</t>
  </si>
  <si>
    <t>Tipologia 100: Tributi in conto capitale</t>
  </si>
  <si>
    <t>4020000</t>
  </si>
  <si>
    <t>Tipologia 200: Contributi agli investimenti</t>
  </si>
  <si>
    <t xml:space="preserve">Contributi agli investimenti da amministrazioni pubbliche </t>
  </si>
  <si>
    <t>Contributi agli investimenti da UE</t>
  </si>
  <si>
    <t>Tipologia 200: Contributi agli investimenti al netto dei contributi da PA e da UE</t>
  </si>
  <si>
    <t>4030000</t>
  </si>
  <si>
    <t>Tipologia 300: Altri trasferimenti in conto capitale</t>
  </si>
  <si>
    <t xml:space="preserve">Altri trasferimenti in conto capitale da amministrazioni pubbliche </t>
  </si>
  <si>
    <t>Altri trasferimenti in conto capitale da UE</t>
  </si>
  <si>
    <t>Tipologia 300:  Altri trasferimenti in conto capitale al netto dei trasferimenti da PA e da UE</t>
  </si>
  <si>
    <t>4040000</t>
  </si>
  <si>
    <t>Tipologia 400: Entrate da alienazione di beni materiali e immateriali</t>
  </si>
  <si>
    <t>4050000</t>
  </si>
  <si>
    <t>Tipologia 500: Altre entrate in conto capitale</t>
  </si>
  <si>
    <t>4000000</t>
  </si>
  <si>
    <t>TOTALE TITOLO 4</t>
  </si>
  <si>
    <t>ENTRATE DA RIDUZIONE DI ATTIVITA' FINANZIARIE</t>
  </si>
  <si>
    <t>5010000</t>
  </si>
  <si>
    <t>Tipologia 100: Alienazione di attività finanziarie</t>
  </si>
  <si>
    <t>5020000</t>
  </si>
  <si>
    <t>Tipologia 200: Riscossione crediti di breve termine</t>
  </si>
  <si>
    <t>5030000</t>
  </si>
  <si>
    <t>Tipologia 300: Riscossione crediti di medio-lungo termine</t>
  </si>
  <si>
    <t>5040000</t>
  </si>
  <si>
    <t>Tipologia 400: Altre entrate per riduzione di attività finanziarie</t>
  </si>
  <si>
    <t>5000000</t>
  </si>
  <si>
    <t>TOTALE TITOLO 5</t>
  </si>
  <si>
    <t>TOTALE GENERALE</t>
  </si>
  <si>
    <t>DI CUI   FONDO CREDITI DI DUBBIA ESIGIBILITA' IN C/CAPITALE</t>
  </si>
  <si>
    <r>
      <t xml:space="preserve">DI CUI   FONDO CREDITI DI DUBBIA ESIGIBILITA' DI PARTE CORRENTE </t>
    </r>
    <r>
      <rPr>
        <i/>
        <sz val="11"/>
        <rFont val="Calibri"/>
        <family val="2"/>
      </rPr>
      <t>(n)</t>
    </r>
  </si>
  <si>
    <t>* Il fondo crediti di dubbia esigibilità è un accantonamento del risultato di amministrazione. Non richiedono l’accantonamento a tale fondo: a) i trasferimenti da altre Amministrazioni pubbliche e dall'Unione europea; b) i crediti assistiti da fidejussione; c) le entrate tributarie che, sulla base dei nuovi principi contabili, sono accertate per cassa.</t>
  </si>
  <si>
    <r>
      <t>(e)</t>
    </r>
    <r>
      <rPr>
        <sz val="11"/>
        <color theme="1"/>
        <rFont val="Calibri"/>
        <family val="2"/>
      </rPr>
      <t xml:space="preserve"> Gli importi della colonna </t>
    </r>
    <r>
      <rPr>
        <i/>
        <sz val="11"/>
        <color indexed="8"/>
        <rFont val="Calibri"/>
        <family val="2"/>
      </rPr>
      <t>(e)</t>
    </r>
    <r>
      <rPr>
        <sz val="11"/>
        <color theme="1"/>
        <rFont val="Calibri"/>
        <family val="2"/>
      </rPr>
      <t xml:space="preserve"> non devono essere inferiori a quelli della colonna </t>
    </r>
    <r>
      <rPr>
        <i/>
        <sz val="11"/>
        <color indexed="8"/>
        <rFont val="Calibri"/>
        <family val="2"/>
      </rPr>
      <t>(d)</t>
    </r>
    <r>
      <rPr>
        <sz val="11"/>
        <color theme="1"/>
        <rFont val="Calibri"/>
        <family val="2"/>
      </rPr>
      <t xml:space="preserve">; se sono superiori le motivazioni della differenza sono indicate nella relazione al rendiconto.  Il totale generale della colonna </t>
    </r>
    <r>
      <rPr>
        <i/>
        <sz val="11"/>
        <color indexed="8"/>
        <rFont val="Calibri"/>
        <family val="2"/>
      </rPr>
      <t>(f)</t>
    </r>
    <r>
      <rPr>
        <sz val="11"/>
        <color theme="1"/>
        <rFont val="Calibri"/>
        <family val="2"/>
      </rPr>
      <t xml:space="preserve"> corrisponde all'importo del fondo crediti di dubbia esigibilità accantonato nel risultato di amministrazione.</t>
    </r>
  </si>
  <si>
    <t>(g) Indicare il totale generale della colonna c).</t>
  </si>
  <si>
    <t>(h) Indicare il totale generale della colonna e)</t>
  </si>
  <si>
    <t>(i) Indicare l'importo complessivo dei crediti stralciati dal conto del bilancio nell'esercizio in corso e negli esercizi precedenti.</t>
  </si>
  <si>
    <t xml:space="preserve">(l) corrisponde all'importo della cella (i) </t>
  </si>
  <si>
    <r>
      <t xml:space="preserve">(m) trattasi solo degli accertamenti </t>
    </r>
    <r>
      <rPr>
        <sz val="11"/>
        <color indexed="10"/>
        <rFont val="Calibri"/>
        <family val="2"/>
      </rPr>
      <t>pluriennali</t>
    </r>
    <r>
      <rPr>
        <sz val="11"/>
        <color theme="1"/>
        <rFont val="Calibri"/>
        <family val="2"/>
      </rPr>
      <t xml:space="preserve"> di entrate riguardanti i</t>
    </r>
    <r>
      <rPr>
        <sz val="11"/>
        <color indexed="10"/>
        <rFont val="Calibri"/>
        <family val="2"/>
      </rPr>
      <t>l</t>
    </r>
    <r>
      <rPr>
        <sz val="11"/>
        <color theme="1"/>
        <rFont val="Calibri"/>
        <family val="2"/>
      </rPr>
      <t xml:space="preserve"> titol</t>
    </r>
    <r>
      <rPr>
        <sz val="11"/>
        <color indexed="10"/>
        <rFont val="Calibri"/>
        <family val="2"/>
      </rPr>
      <t>o</t>
    </r>
    <r>
      <rPr>
        <sz val="11"/>
        <color theme="1"/>
        <rFont val="Calibri"/>
        <family val="2"/>
      </rPr>
      <t xml:space="preserve"> 5 ,</t>
    </r>
    <r>
      <rPr>
        <strike/>
        <sz val="11"/>
        <color indexed="10"/>
        <rFont val="Calibri"/>
        <family val="2"/>
      </rPr>
      <t>6</t>
    </r>
    <r>
      <rPr>
        <strike/>
        <sz val="11"/>
        <color indexed="10"/>
        <rFont val="Calibri"/>
        <family val="2"/>
      </rPr>
      <t xml:space="preserve">, 7 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e  gli accertamenti pluriennali derivanti dalla rateizzazione delle entrate dei titoli 1 e 3.</t>
    </r>
  </si>
  <si>
    <t>(n) comprende anche l'accantonamento riguardante i crediti del titolo 5</t>
  </si>
  <si>
    <t xml:space="preserve"> CONFRONTO FONDO CREDITI DI DUBBIA ESIGIBILITA' - FONDO SVALUTAZIONE CREDITI</t>
  </si>
  <si>
    <t>Disavanzo al 31.12.14 da ripianare con piano di rientro di cui alla delibera……</t>
  </si>
  <si>
    <t>Disavanzo da costituzione del fondo anticipazioni di liquidità ex Dl 35/2013</t>
  </si>
  <si>
    <t>ANALISI DEL DISAVANZO AL 31.12.2021</t>
  </si>
  <si>
    <t>Disavanzo derivante dalla gestione dell'esercizio 2021</t>
  </si>
  <si>
    <t>(-) Maggior spesa per personale a tempo indet artt.4-5 DM 17.3.2020 ( C )</t>
  </si>
  <si>
    <t>(=) Componenti assoggettate al limite di spesa A-B -C</t>
  </si>
  <si>
    <t>(ex art. 1, commi 557-quater, 562 legge n. 296/ 2006)</t>
  </si>
  <si>
    <t>Valori e Modalità di utilizzo del risultato di amministrazione anno n-1</t>
  </si>
  <si>
    <t>Utilizzo dell'anticipazione e delle entrate vincolate nell'ultimo triennio</t>
  </si>
  <si>
    <t>e) QUOTA NON RECUPERATA DA APPLICARE AL  BILANCIO 2021 (c-d)
(solo se valore positivo)</t>
  </si>
  <si>
    <t>RISTORI SPECIFICI DI SPESA NON UTILIZZATI AL 31/12/2021                                                                                                                                                                     (Ristori specifici di spesa confluiti in Avanzo vincolato al 31/12/2020 e non utilizzati nel 2021 e Ristori specifici di spesa 2021 non utilizzati)</t>
  </si>
  <si>
    <t>Anno 2020 - Solidarietà alimentare (OCDPC n. 658 del 29 marzo 2020)</t>
  </si>
  <si>
    <t>Anno 2020 - Solidarietà alimentare (articolo 19-decies, comma 1,  D.L. n. 137/2020)</t>
  </si>
  <si>
    <t>Anno 2020 - Fondo per la sanificazione degli ambienti di Province, Città metropolitane e Comuni - articolo 114, comma 1, D.L. n. 18/2020 (Decreto del Ministero dell’interno, di concerto con il Ministero dell’economia e delle finanze e con il Ministero della salute, del 16 aprile 2020)</t>
  </si>
  <si>
    <t xml:space="preserve">Anno 2020 - Fondo prestazioni di lavoro straordinario del personale della polizia locale - articolo 115, comma 2, D.L. n. 18/2020 (Decreto del Ministero dell’interno, di concerto con il Ministero dell’economia e delle finanze, del 16 aprile 2020) </t>
  </si>
  <si>
    <t>Anno 2020 - Fondo comuni ricadenti nei territori delle province di Bergamo, Brescia, Cremona, Lodi e Piacenza e comune di San Colombano al Lambro - articolo 112, commi 1 e 1-bis, D.L. n. 34/2020 (Decreto del Ministero dell’interno del 27 maggio 2020)</t>
  </si>
  <si>
    <t>Anno 2020 - Fondo comuni particolarmente danneggiati dall'emergenza sanitaria - articolo 112-bis, comma 1, D.L. n. 34/2020 (Decreto del Ministro dell’interno, di concerto con il Ministro dell'economia e delle finanze, del 10 dicembre 2020)</t>
  </si>
  <si>
    <t xml:space="preserve">Anno 2020 - Centri estivi e contrasto alla povertà educativa - Incremento del Fondo per le politiche della famiglia di cui all'all'articolo 19, comma 1, del D.L. n. 223/2006 previsto dall'articolo 105, comma 3, D.L. n. 34/2020 (Decreto del Ministro per le pari opportunità e la famiglia del 25 giugno 2020) </t>
  </si>
  <si>
    <t>2020 - Buono viaggio di cui all'articolo 200-bis, comma 1, D.L. n. 34/2020 (Decreto del Ministro delle infrastrutture e dei trasporti, di concerto con il Ministro dell'economia e delle finanze del 6 novembre 2020)</t>
  </si>
  <si>
    <t>Anno 2020 -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</si>
  <si>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 xml:space="preserve">Anno 2020 - Risorse per i comuni siciliani maggiormente coinvolti nella gestione dei flussi migratori (articolo 42-bis, comma 8, D.L. n. 104/2020) </t>
  </si>
  <si>
    <t>Anno 2021 -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</si>
  <si>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>Anno 2021 - Fondo per l'adozione di misure urgenti di solidarietà alimentare e per il sostegno alle famiglie per il pagamento dei canoni di locazione e delle utenze domestiche - art. 53 D.L. n. 73/2021 (Decreto Ministro dell'interno, di concerto con il Ministro dell'economia e delle finanze, 24/06/2021 - Allegato A)</t>
  </si>
  <si>
    <t>Anno 2021 - Fondo agevolazioni Tari categorie economiche interessate dalle chiusure obbligatorie o dalle restrizioni nell'esercizio delle rispettive attivita - art. 6 D.L. n. 73/2021 (Decreto Ministro dell'interno, di concerto con il Ministro dell'economia e delle finanze, 24/06/2021 - Allegato A)</t>
  </si>
  <si>
    <t xml:space="preserve">Anno 2021 - Centri estivi, servizi socioeducativi territoriali e centri con funzione educativa e ricreativa destinati alle attività dei minori - Incremento del Fondo per le politiche della famiglia di cui all'all'articolo 19, comma 1, del D.L. n. 223/2006 previsto dall'articolo 63 D.L. n. 73/2021 (Decreto del Ministro per le pari opportunità e la famiglia del 24 giugno 2021) </t>
  </si>
  <si>
    <t>Anno 2021 - Fondo per consentire l'erogazione dei servizi di trasporto scolastico in conformità alle misure di   contenimento della diffusione del COVID-19 - art. 1, comma 790, L. n. 178/2020</t>
  </si>
  <si>
    <t>Anno 2021 - Fondo destinato ai Comuni per ristorare le imprese esercenti i servizi di trasporto scolastico delle perdite di fatturato subite a causa dell'emergenza sanitaria - articolo 229 D.L.  n. 34/2020 (Decreto del Ministero delle infrastrutture e della mobilità sostenibili 20/05/2021, n. 82)</t>
  </si>
  <si>
    <t xml:space="preserve">Anno 2021 - Finanziamento servizi aggiuntivi Trasporto pubblico Locale -  Fondi art.1, comma 816, L. n. 178/2020 - art. 51 D.L. n. 73/2021 - art. 22-ter D.L n. 137/2020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</si>
</sst>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_ ;\-#,##0.00\ "/>
    <numFmt numFmtId="177" formatCode="[$-410]dddd\ d\ mmmm\ yyyy"/>
    <numFmt numFmtId="178" formatCode="0.00_ ;\-0.00\ "/>
    <numFmt numFmtId="179" formatCode="0.000_ ;\-0.000\ "/>
    <numFmt numFmtId="180" formatCode="0.0000_ ;\-0.0000\ "/>
    <numFmt numFmtId="181" formatCode="0.0_ ;\-0.0\ "/>
    <numFmt numFmtId="182" formatCode="0_ ;\-0\ "/>
    <numFmt numFmtId="183" formatCode="0.0%"/>
    <numFmt numFmtId="184" formatCode="#,##0.00_ ;[Red]\-#,##0.00\ "/>
    <numFmt numFmtId="185" formatCode="_-&quot;€&quot;\ * #,##0.00_-;[Red]\-&quot;€&quot;\ * #,##0.00_-"/>
    <numFmt numFmtId="186" formatCode="_-* #,##0_-;\-* #,##0_-;_-* &quot;-&quot;??_-;_-@_-"/>
  </numFmts>
  <fonts count="21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Bodoni MT"/>
      <family val="1"/>
    </font>
    <font>
      <sz val="10"/>
      <name val="Verdana"/>
      <family val="2"/>
    </font>
    <font>
      <sz val="12"/>
      <name val="Bodoni MT"/>
      <family val="1"/>
    </font>
    <font>
      <b/>
      <sz val="10"/>
      <color indexed="8"/>
      <name val="Calibri Light"/>
      <family val="2"/>
    </font>
    <font>
      <i/>
      <sz val="10"/>
      <color indexed="8"/>
      <name val="Calibri Light"/>
      <family val="2"/>
    </font>
    <font>
      <b/>
      <i/>
      <sz val="10"/>
      <color indexed="8"/>
      <name val="Calibri Light"/>
      <family val="2"/>
    </font>
    <font>
      <sz val="10"/>
      <color indexed="8"/>
      <name val="Calibri Light"/>
      <family val="2"/>
    </font>
    <font>
      <vertAlign val="superscript"/>
      <sz val="12"/>
      <color indexed="8"/>
      <name val="Bodoni MT"/>
      <family val="1"/>
    </font>
    <font>
      <sz val="11"/>
      <name val="Bodoni MT"/>
      <family val="1"/>
    </font>
    <font>
      <sz val="11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name val="Bodoni MT"/>
      <family val="1"/>
    </font>
    <font>
      <sz val="11"/>
      <color indexed="10"/>
      <name val="Bodoni MT"/>
      <family val="1"/>
    </font>
    <font>
      <b/>
      <sz val="12"/>
      <color indexed="8"/>
      <name val="Bodoni MT"/>
      <family val="1"/>
    </font>
    <font>
      <sz val="12"/>
      <color indexed="8"/>
      <name val="Bodoni MT"/>
      <family val="1"/>
    </font>
    <font>
      <b/>
      <i/>
      <sz val="12"/>
      <name val="Bodoni MT"/>
      <family val="1"/>
    </font>
    <font>
      <i/>
      <sz val="12"/>
      <color indexed="9"/>
      <name val="Bodoni MT"/>
      <family val="1"/>
    </font>
    <font>
      <i/>
      <sz val="12"/>
      <name val="Bodoni MT"/>
      <family val="1"/>
    </font>
    <font>
      <sz val="10"/>
      <name val="Bodoni MT"/>
      <family val="1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b/>
      <sz val="12"/>
      <name val="Calibri"/>
      <family val="2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i/>
      <strike/>
      <sz val="11"/>
      <name val="Times New Roman"/>
      <family val="1"/>
    </font>
    <font>
      <sz val="13"/>
      <name val="Book Antiqua"/>
      <family val="1"/>
    </font>
    <font>
      <sz val="12"/>
      <name val="Book Antiqua"/>
      <family val="1"/>
    </font>
    <font>
      <i/>
      <sz val="13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sz val="11"/>
      <color indexed="10"/>
      <name val="Calibri"/>
      <family val="2"/>
    </font>
    <font>
      <b/>
      <vertAlign val="superscript"/>
      <sz val="10"/>
      <color indexed="8"/>
      <name val="Times New Roman"/>
      <family val="1"/>
    </font>
    <font>
      <b/>
      <vertAlign val="superscript"/>
      <sz val="11"/>
      <name val="Times New Roman"/>
      <family val="1"/>
    </font>
    <font>
      <strike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trike/>
      <sz val="11"/>
      <color indexed="10"/>
      <name val="Calibr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name val="Calibri Light"/>
      <family val="2"/>
    </font>
    <font>
      <sz val="9"/>
      <color indexed="8"/>
      <name val="Verdana"/>
      <family val="2"/>
    </font>
    <font>
      <sz val="11"/>
      <color indexed="8"/>
      <name val="Bodoni MT"/>
      <family val="1"/>
    </font>
    <font>
      <sz val="12"/>
      <color indexed="8"/>
      <name val="Calibri Light"/>
      <family val="2"/>
    </font>
    <font>
      <b/>
      <i/>
      <sz val="11"/>
      <color indexed="8"/>
      <name val="Calibri"/>
      <family val="2"/>
    </font>
    <font>
      <b/>
      <sz val="11"/>
      <color indexed="8"/>
      <name val="Bodoni MT"/>
      <family val="1"/>
    </font>
    <font>
      <i/>
      <sz val="11"/>
      <color indexed="8"/>
      <name val="Bodoni MT"/>
      <family val="1"/>
    </font>
    <font>
      <b/>
      <sz val="8"/>
      <color indexed="8"/>
      <name val="Bodoni MT"/>
      <family val="1"/>
    </font>
    <font>
      <b/>
      <i/>
      <sz val="8"/>
      <color indexed="8"/>
      <name val="Bodoni MT"/>
      <family val="1"/>
    </font>
    <font>
      <b/>
      <i/>
      <sz val="11"/>
      <color indexed="8"/>
      <name val="Bodoni MT"/>
      <family val="1"/>
    </font>
    <font>
      <b/>
      <sz val="12"/>
      <color indexed="8"/>
      <name val="Calibri Light"/>
      <family val="2"/>
    </font>
    <font>
      <sz val="12"/>
      <name val="Calibri Light"/>
      <family val="2"/>
    </font>
    <font>
      <b/>
      <sz val="9"/>
      <color indexed="8"/>
      <name val="Verdana"/>
      <family val="2"/>
    </font>
    <font>
      <sz val="10"/>
      <color indexed="8"/>
      <name val="Bodoni MT"/>
      <family val="1"/>
    </font>
    <font>
      <sz val="12"/>
      <color indexed="10"/>
      <name val="Bodoni MT"/>
      <family val="1"/>
    </font>
    <font>
      <b/>
      <i/>
      <sz val="9"/>
      <color indexed="62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2"/>
      <color indexed="8"/>
      <name val="Cambria"/>
      <family val="1"/>
    </font>
    <font>
      <sz val="13"/>
      <color indexed="8"/>
      <name val="Book Antiqua"/>
      <family val="1"/>
    </font>
    <font>
      <i/>
      <u val="single"/>
      <sz val="11"/>
      <name val="Calibri"/>
      <family val="2"/>
    </font>
    <font>
      <b/>
      <u val="single"/>
      <sz val="11"/>
      <name val="Calibri"/>
      <family val="2"/>
    </font>
    <font>
      <i/>
      <sz val="10"/>
      <color indexed="40"/>
      <name val="Arial"/>
      <family val="2"/>
    </font>
    <font>
      <i/>
      <sz val="12"/>
      <color indexed="8"/>
      <name val="Bodoni MT"/>
      <family val="1"/>
    </font>
    <font>
      <b/>
      <sz val="10"/>
      <name val="Calibri Light"/>
      <family val="2"/>
    </font>
    <font>
      <b/>
      <sz val="10"/>
      <color indexed="8"/>
      <name val="Bodoni MT"/>
      <family val="1"/>
    </font>
    <font>
      <i/>
      <sz val="13"/>
      <color indexed="8"/>
      <name val="Book Antiqua"/>
      <family val="1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Bodoni MT"/>
      <family val="1"/>
    </font>
    <font>
      <b/>
      <sz val="10"/>
      <color theme="1"/>
      <name val="Verdana"/>
      <family val="2"/>
    </font>
    <font>
      <b/>
      <sz val="12"/>
      <color theme="1"/>
      <name val="Bodoni MT"/>
      <family val="1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i/>
      <sz val="10"/>
      <color theme="1"/>
      <name val="Calibri Light"/>
      <family val="2"/>
    </font>
    <font>
      <sz val="9"/>
      <color theme="1"/>
      <name val="Verdana"/>
      <family val="2"/>
    </font>
    <font>
      <sz val="11"/>
      <color theme="1"/>
      <name val="Bodoni MT"/>
      <family val="1"/>
    </font>
    <font>
      <sz val="12"/>
      <color theme="1"/>
      <name val="Calibri Light"/>
      <family val="2"/>
    </font>
    <font>
      <b/>
      <i/>
      <sz val="11"/>
      <color theme="1"/>
      <name val="Calibri"/>
      <family val="2"/>
    </font>
    <font>
      <b/>
      <sz val="11"/>
      <color theme="1"/>
      <name val="Bodoni MT"/>
      <family val="1"/>
    </font>
    <font>
      <i/>
      <sz val="11"/>
      <color theme="1"/>
      <name val="Bodoni MT"/>
      <family val="1"/>
    </font>
    <font>
      <b/>
      <sz val="8"/>
      <color theme="1"/>
      <name val="Bodoni MT"/>
      <family val="1"/>
    </font>
    <font>
      <b/>
      <i/>
      <sz val="8"/>
      <color theme="1"/>
      <name val="Bodoni MT"/>
      <family val="1"/>
    </font>
    <font>
      <b/>
      <i/>
      <sz val="11"/>
      <color theme="1"/>
      <name val="Bodoni MT"/>
      <family val="1"/>
    </font>
    <font>
      <b/>
      <sz val="12"/>
      <color theme="1"/>
      <name val="Calibri Light"/>
      <family val="2"/>
    </font>
    <font>
      <sz val="10"/>
      <color rgb="FF000000"/>
      <name val="Calibri Light"/>
      <family val="2"/>
    </font>
    <font>
      <b/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Bodoni MT"/>
      <family val="1"/>
    </font>
    <font>
      <sz val="12"/>
      <color rgb="FF000000"/>
      <name val="Bodoni MT"/>
      <family val="1"/>
    </font>
    <font>
      <sz val="12"/>
      <color rgb="FFFF0000"/>
      <name val="Bodoni MT"/>
      <family val="1"/>
    </font>
    <font>
      <b/>
      <sz val="12"/>
      <color rgb="FF000000"/>
      <name val="Bodoni MT"/>
      <family val="1"/>
    </font>
    <font>
      <b/>
      <i/>
      <sz val="9"/>
      <color rgb="FF365F9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u val="single"/>
      <sz val="11"/>
      <color theme="1"/>
      <name val="Calibri"/>
      <family val="2"/>
    </font>
    <font>
      <b/>
      <sz val="12"/>
      <color theme="1"/>
      <name val="Cambria"/>
      <family val="1"/>
    </font>
    <font>
      <sz val="13"/>
      <color theme="1"/>
      <name val="Book Antiqua"/>
      <family val="1"/>
    </font>
    <font>
      <i/>
      <sz val="10"/>
      <color rgb="FF00B0F0"/>
      <name val="Arial"/>
      <family val="2"/>
    </font>
    <font>
      <i/>
      <sz val="12"/>
      <color theme="1"/>
      <name val="Bodoni MT"/>
      <family val="1"/>
    </font>
    <font>
      <b/>
      <sz val="10"/>
      <color theme="1"/>
      <name val="Bodoni MT"/>
      <family val="1"/>
    </font>
    <font>
      <i/>
      <sz val="13"/>
      <color theme="1"/>
      <name val="Book Antiqua"/>
      <family val="1"/>
    </font>
  </fonts>
  <fills count="5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EB0DE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ck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 style="double"/>
    </border>
    <border>
      <left style="medium"/>
      <right/>
      <top/>
      <bottom/>
    </border>
    <border>
      <left style="double"/>
      <right style="medium"/>
      <top/>
      <bottom/>
    </border>
    <border>
      <left style="medium"/>
      <right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medium"/>
      <bottom style="double"/>
    </border>
    <border>
      <left/>
      <right style="double"/>
      <top style="medium"/>
      <bottom style="double"/>
    </border>
    <border>
      <left style="medium"/>
      <right style="double"/>
      <top/>
      <bottom/>
    </border>
    <border>
      <left/>
      <right style="medium"/>
      <top/>
      <bottom style="double"/>
    </border>
    <border>
      <left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uble"/>
      <top/>
      <bottom style="double"/>
    </border>
    <border>
      <left style="double"/>
      <right style="thin"/>
      <top style="medium"/>
      <bottom style="medium"/>
    </border>
    <border>
      <left/>
      <right style="thin"/>
      <top style="double"/>
      <bottom/>
    </border>
    <border>
      <left style="double"/>
      <right/>
      <top/>
      <bottom style="double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thin"/>
      <right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double">
        <color rgb="FF000000"/>
      </right>
      <top style="double"/>
      <bottom style="double"/>
    </border>
    <border>
      <left/>
      <right style="thin"/>
      <top style="double"/>
      <bottom style="double"/>
    </border>
    <border>
      <left style="medium"/>
      <right style="medium"/>
      <top style="double"/>
      <bottom/>
    </border>
    <border>
      <left/>
      <right style="medium"/>
      <top style="double"/>
      <bottom/>
    </border>
    <border>
      <left style="medium"/>
      <right style="medium"/>
      <top/>
      <bottom style="double"/>
    </border>
    <border>
      <left style="double"/>
      <right style="double"/>
      <top/>
      <bottom style="double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82" fillId="2" borderId="1" applyProtection="0">
      <alignment vertical="center" wrapText="1"/>
    </xf>
    <xf numFmtId="4" fontId="35" fillId="3" borderId="2">
      <alignment vertic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44" fillId="22" borderId="3" applyNumberFormat="0" applyAlignment="0" applyProtection="0"/>
    <xf numFmtId="0" fontId="145" fillId="0" borderId="4" applyNumberFormat="0" applyFill="0" applyAlignment="0" applyProtection="0"/>
    <xf numFmtId="0" fontId="146" fillId="23" borderId="5" applyNumberFormat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49" fillId="26" borderId="0" applyNumberFormat="0" applyBorder="0" applyAlignment="0" applyProtection="0"/>
    <xf numFmtId="0" fontId="149" fillId="27" borderId="0" applyNumberFormat="0" applyBorder="0" applyAlignment="0" applyProtection="0"/>
    <xf numFmtId="0" fontId="149" fillId="28" borderId="0" applyNumberFormat="0" applyBorder="0" applyAlignment="0" applyProtection="0"/>
    <xf numFmtId="0" fontId="149" fillId="29" borderId="0" applyNumberFormat="0" applyBorder="0" applyAlignment="0" applyProtection="0"/>
    <xf numFmtId="4" fontId="12" fillId="0" borderId="1" applyAlignment="0">
      <protection/>
    </xf>
    <xf numFmtId="4" fontId="8" fillId="0" borderId="0">
      <alignment/>
      <protection locked="0"/>
    </xf>
    <xf numFmtId="4" fontId="8" fillId="30" borderId="0">
      <alignment/>
      <protection hidden="1"/>
    </xf>
    <xf numFmtId="4" fontId="8" fillId="0" borderId="0">
      <alignment/>
      <protection locked="0"/>
    </xf>
    <xf numFmtId="0" fontId="150" fillId="31" borderId="3" applyNumberFormat="0" applyAlignment="0" applyProtection="0"/>
    <xf numFmtId="0" fontId="83" fillId="32" borderId="6">
      <alignment vertical="center"/>
      <protection/>
    </xf>
    <xf numFmtId="3" fontId="8" fillId="0" borderId="0">
      <alignment/>
      <protection locked="0"/>
    </xf>
    <xf numFmtId="3" fontId="8" fillId="30" borderId="0">
      <alignment/>
      <protection hidden="1"/>
    </xf>
    <xf numFmtId="3" fontId="8" fillId="33" borderId="0">
      <alignment/>
      <protection hidden="1"/>
    </xf>
    <xf numFmtId="3" fontId="8" fillId="0" borderId="0">
      <alignment/>
      <protection locked="0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1" fillId="34" borderId="0" applyNumberFormat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5" borderId="7" applyNumberFormat="0" applyFont="0" applyAlignment="0" applyProtection="0"/>
    <xf numFmtId="0" fontId="152" fillId="22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84" fillId="36" borderId="1" applyAlignment="0" applyProtection="0"/>
    <xf numFmtId="4" fontId="12" fillId="0" borderId="9" applyAlignment="0">
      <protection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10" applyNumberFormat="0" applyFill="0" applyAlignment="0" applyProtection="0"/>
    <xf numFmtId="0" fontId="157" fillId="0" borderId="11" applyNumberFormat="0" applyFill="0" applyAlignment="0" applyProtection="0"/>
    <xf numFmtId="0" fontId="158" fillId="0" borderId="12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13" applyNumberFormat="0" applyFill="0" applyAlignment="0" applyProtection="0"/>
    <xf numFmtId="0" fontId="160" fillId="37" borderId="0" applyNumberFormat="0" applyBorder="0" applyAlignment="0" applyProtection="0"/>
    <xf numFmtId="0" fontId="161" fillId="38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018">
    <xf numFmtId="0" fontId="0" fillId="0" borderId="0" xfId="0" applyFont="1" applyAlignment="1">
      <alignment/>
    </xf>
    <xf numFmtId="0" fontId="162" fillId="0" borderId="1" xfId="0" applyFont="1" applyBorder="1" applyAlignment="1">
      <alignment horizontal="justify" vertical="center" wrapText="1"/>
    </xf>
    <xf numFmtId="0" fontId="159" fillId="0" borderId="1" xfId="0" applyFont="1" applyBorder="1" applyAlignment="1">
      <alignment horizontal="center" vertical="center" wrapText="1"/>
    </xf>
    <xf numFmtId="0" fontId="163" fillId="0" borderId="1" xfId="0" applyFont="1" applyBorder="1" applyAlignment="1">
      <alignment vertical="center" wrapText="1"/>
    </xf>
    <xf numFmtId="0" fontId="164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65" fillId="0" borderId="1" xfId="0" applyFont="1" applyBorder="1" applyAlignment="1">
      <alignment horizontal="center" vertical="center"/>
    </xf>
    <xf numFmtId="0" fontId="166" fillId="0" borderId="1" xfId="0" applyFont="1" applyBorder="1" applyAlignment="1">
      <alignment horizontal="center" wrapText="1"/>
    </xf>
    <xf numFmtId="0" fontId="166" fillId="0" borderId="1" xfId="0" applyFont="1" applyBorder="1" applyAlignment="1">
      <alignment wrapText="1"/>
    </xf>
    <xf numFmtId="0" fontId="165" fillId="0" borderId="1" xfId="0" applyFont="1" applyBorder="1" applyAlignment="1">
      <alignment wrapText="1"/>
    </xf>
    <xf numFmtId="0" fontId="167" fillId="0" borderId="0" xfId="0" applyFont="1" applyAlignment="1">
      <alignment horizontal="left" wrapText="1"/>
    </xf>
    <xf numFmtId="0" fontId="166" fillId="0" borderId="14" xfId="0" applyFont="1" applyBorder="1" applyAlignment="1">
      <alignment horizontal="center" wrapText="1"/>
    </xf>
    <xf numFmtId="171" fontId="166" fillId="0" borderId="1" xfId="90" applyFont="1" applyBorder="1" applyAlignment="1">
      <alignment/>
    </xf>
    <xf numFmtId="171" fontId="165" fillId="0" borderId="1" xfId="90" applyFont="1" applyBorder="1" applyAlignment="1">
      <alignment/>
    </xf>
    <xf numFmtId="171" fontId="0" fillId="0" borderId="1" xfId="90" applyBorder="1" applyAlignment="1">
      <alignment vertical="center" wrapText="1"/>
    </xf>
    <xf numFmtId="171" fontId="159" fillId="0" borderId="1" xfId="90" applyFont="1" applyBorder="1" applyAlignment="1">
      <alignment vertical="center" wrapText="1"/>
    </xf>
    <xf numFmtId="0" fontId="3" fillId="0" borderId="15" xfId="67" applyFont="1" applyBorder="1">
      <alignment/>
      <protection/>
    </xf>
    <xf numFmtId="0" fontId="0" fillId="0" borderId="16" xfId="67" applyBorder="1">
      <alignment/>
      <protection/>
    </xf>
    <xf numFmtId="0" fontId="4" fillId="0" borderId="16" xfId="38" applyFont="1" applyBorder="1" applyAlignment="1">
      <alignment horizontal="center"/>
    </xf>
    <xf numFmtId="0" fontId="5" fillId="0" borderId="17" xfId="38" applyFont="1" applyBorder="1" applyAlignment="1">
      <alignment horizontal="center"/>
    </xf>
    <xf numFmtId="0" fontId="0" fillId="0" borderId="18" xfId="67" applyBorder="1">
      <alignment/>
      <protection/>
    </xf>
    <xf numFmtId="0" fontId="0" fillId="0" borderId="19" xfId="67" applyBorder="1">
      <alignment/>
      <protection/>
    </xf>
    <xf numFmtId="0" fontId="6" fillId="0" borderId="20" xfId="0" applyFont="1" applyBorder="1" applyAlignment="1">
      <alignment horizontal="right"/>
    </xf>
    <xf numFmtId="0" fontId="0" fillId="0" borderId="21" xfId="67" applyBorder="1">
      <alignment/>
      <protection/>
    </xf>
    <xf numFmtId="0" fontId="7" fillId="0" borderId="22" xfId="67" applyFont="1" applyBorder="1" applyAlignment="1">
      <alignment horizontal="center" vertical="center" wrapText="1"/>
      <protection/>
    </xf>
    <xf numFmtId="0" fontId="8" fillId="0" borderId="23" xfId="67" applyFont="1" applyBorder="1" applyAlignment="1">
      <alignment horizontal="left" vertical="center"/>
      <protection/>
    </xf>
    <xf numFmtId="0" fontId="6" fillId="0" borderId="24" xfId="67" applyFont="1" applyBorder="1" applyAlignment="1">
      <alignment horizontal="left" vertical="center"/>
      <protection/>
    </xf>
    <xf numFmtId="0" fontId="9" fillId="0" borderId="21" xfId="67" applyFont="1" applyBorder="1" applyAlignment="1">
      <alignment horizontal="center" vertical="center"/>
      <protection/>
    </xf>
    <xf numFmtId="0" fontId="10" fillId="0" borderId="25" xfId="67" applyFont="1" applyBorder="1" applyAlignment="1">
      <alignment horizontal="center" vertical="center"/>
      <protection/>
    </xf>
    <xf numFmtId="171" fontId="8" fillId="0" borderId="26" xfId="90" applyFont="1" applyBorder="1" applyAlignment="1">
      <alignment horizontal="right" vertical="center" wrapText="1"/>
    </xf>
    <xf numFmtId="171" fontId="8" fillId="0" borderId="27" xfId="90" applyFont="1" applyBorder="1" applyAlignment="1">
      <alignment horizontal="right" vertical="center" wrapText="1"/>
    </xf>
    <xf numFmtId="171" fontId="8" fillId="0" borderId="28" xfId="90" applyFont="1" applyBorder="1" applyAlignment="1">
      <alignment horizontal="right" vertical="center" wrapText="1"/>
    </xf>
    <xf numFmtId="171" fontId="9" fillId="0" borderId="29" xfId="90" applyFont="1" applyBorder="1" applyAlignment="1">
      <alignment horizontal="right" vertical="center" wrapText="1"/>
    </xf>
    <xf numFmtId="171" fontId="9" fillId="0" borderId="30" xfId="90" applyFont="1" applyBorder="1" applyAlignment="1">
      <alignment horizontal="right" vertical="center" wrapText="1"/>
    </xf>
    <xf numFmtId="171" fontId="10" fillId="4" borderId="1" xfId="90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top"/>
    </xf>
    <xf numFmtId="0" fontId="0" fillId="0" borderId="16" xfId="67" applyBorder="1" applyAlignment="1">
      <alignment horizontal="left" vertical="top"/>
      <protection/>
    </xf>
    <xf numFmtId="0" fontId="0" fillId="0" borderId="17" xfId="67" applyBorder="1" applyAlignment="1">
      <alignment horizontal="left" vertical="top"/>
      <protection/>
    </xf>
    <xf numFmtId="0" fontId="8" fillId="0" borderId="23" xfId="0" applyFont="1" applyBorder="1" applyAlignment="1">
      <alignment horizontal="left" vertical="top"/>
    </xf>
    <xf numFmtId="10" fontId="8" fillId="4" borderId="26" xfId="67" applyNumberFormat="1" applyFont="1" applyFill="1" applyBorder="1" applyAlignment="1">
      <alignment horizontal="center" vertical="top"/>
      <protection/>
    </xf>
    <xf numFmtId="10" fontId="8" fillId="0" borderId="26" xfId="67" applyNumberFormat="1" applyFont="1" applyBorder="1" applyAlignment="1">
      <alignment horizontal="center" vertical="top"/>
      <protection/>
    </xf>
    <xf numFmtId="0" fontId="8" fillId="0" borderId="31" xfId="0" applyFont="1" applyBorder="1" applyAlignment="1">
      <alignment horizontal="left" vertical="top"/>
    </xf>
    <xf numFmtId="10" fontId="8" fillId="4" borderId="27" xfId="67" applyNumberFormat="1" applyFont="1" applyFill="1" applyBorder="1" applyAlignment="1">
      <alignment horizontal="center" vertical="top"/>
      <protection/>
    </xf>
    <xf numFmtId="10" fontId="8" fillId="0" borderId="27" xfId="67" applyNumberFormat="1" applyFont="1" applyBorder="1" applyAlignment="1">
      <alignment horizontal="center" vertical="top"/>
      <protection/>
    </xf>
    <xf numFmtId="0" fontId="8" fillId="0" borderId="32" xfId="0" applyFont="1" applyBorder="1" applyAlignment="1">
      <alignment horizontal="left" vertical="top"/>
    </xf>
    <xf numFmtId="0" fontId="10" fillId="0" borderId="1" xfId="67" applyFont="1" applyBorder="1" applyAlignment="1">
      <alignment horizontal="left" vertical="top"/>
      <protection/>
    </xf>
    <xf numFmtId="10" fontId="10" fillId="4" borderId="1" xfId="67" applyNumberFormat="1" applyFont="1" applyFill="1" applyBorder="1" applyAlignment="1">
      <alignment horizontal="center" vertical="top"/>
      <protection/>
    </xf>
    <xf numFmtId="10" fontId="10" fillId="0" borderId="1" xfId="67" applyNumberFormat="1" applyFont="1" applyBorder="1" applyAlignment="1">
      <alignment horizontal="center" vertical="top"/>
      <protection/>
    </xf>
    <xf numFmtId="171" fontId="8" fillId="0" borderId="26" xfId="90" applyFont="1" applyBorder="1" applyAlignment="1">
      <alignment horizontal="right" vertical="top"/>
    </xf>
    <xf numFmtId="171" fontId="8" fillId="4" borderId="26" xfId="90" applyFont="1" applyFill="1" applyBorder="1" applyAlignment="1">
      <alignment horizontal="right" vertical="top"/>
    </xf>
    <xf numFmtId="171" fontId="8" fillId="0" borderId="27" xfId="90" applyFont="1" applyBorder="1" applyAlignment="1">
      <alignment horizontal="right" vertical="top"/>
    </xf>
    <xf numFmtId="171" fontId="8" fillId="4" borderId="27" xfId="90" applyFont="1" applyFill="1" applyBorder="1" applyAlignment="1">
      <alignment horizontal="right" vertical="top"/>
    </xf>
    <xf numFmtId="171" fontId="10" fillId="4" borderId="1" xfId="90" applyFont="1" applyFill="1" applyBorder="1" applyAlignment="1">
      <alignment horizontal="right" vertical="top"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68" fillId="0" borderId="1" xfId="0" applyFont="1" applyBorder="1" applyAlignment="1">
      <alignment vertical="center" wrapText="1"/>
    </xf>
    <xf numFmtId="0" fontId="169" fillId="2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39" borderId="0" xfId="0" applyFont="1" applyFill="1" applyAlignment="1">
      <alignment/>
    </xf>
    <xf numFmtId="0" fontId="170" fillId="20" borderId="1" xfId="0" applyFont="1" applyFill="1" applyBorder="1" applyAlignment="1">
      <alignment horizontal="center" vertical="center" wrapText="1"/>
    </xf>
    <xf numFmtId="49" fontId="169" fillId="20" borderId="1" xfId="0" applyNumberFormat="1" applyFont="1" applyFill="1" applyBorder="1" applyAlignment="1">
      <alignment horizontal="center" vertical="center" wrapText="1"/>
    </xf>
    <xf numFmtId="0" fontId="171" fillId="0" borderId="1" xfId="0" applyFont="1" applyBorder="1" applyAlignment="1">
      <alignment horizontal="center" vertical="center" wrapText="1"/>
    </xf>
    <xf numFmtId="0" fontId="14" fillId="39" borderId="0" xfId="0" applyFont="1" applyFill="1" applyAlignment="1">
      <alignment vertical="center"/>
    </xf>
    <xf numFmtId="0" fontId="16" fillId="39" borderId="0" xfId="0" applyFont="1" applyFill="1" applyAlignment="1">
      <alignment/>
    </xf>
    <xf numFmtId="0" fontId="172" fillId="39" borderId="0" xfId="0" applyFont="1" applyFill="1" applyAlignment="1">
      <alignment/>
    </xf>
    <xf numFmtId="49" fontId="173" fillId="0" borderId="1" xfId="0" applyNumberFormat="1" applyFont="1" applyBorder="1" applyAlignment="1">
      <alignment horizontal="center" vertical="center"/>
    </xf>
    <xf numFmtId="49" fontId="173" fillId="39" borderId="1" xfId="0" applyNumberFormat="1" applyFont="1" applyFill="1" applyBorder="1" applyAlignment="1">
      <alignment horizontal="center" vertical="center" wrapText="1"/>
    </xf>
    <xf numFmtId="0" fontId="173" fillId="0" borderId="1" xfId="0" applyFont="1" applyBorder="1" applyAlignment="1">
      <alignment horizontal="center" vertical="center" wrapText="1"/>
    </xf>
    <xf numFmtId="0" fontId="174" fillId="0" borderId="1" xfId="0" applyFont="1" applyBorder="1" applyAlignment="1">
      <alignment horizontal="center" vertical="center"/>
    </xf>
    <xf numFmtId="0" fontId="174" fillId="0" borderId="1" xfId="0" applyFont="1" applyBorder="1" applyAlignment="1">
      <alignment horizontal="center" vertical="center" wrapText="1"/>
    </xf>
    <xf numFmtId="0" fontId="175" fillId="0" borderId="1" xfId="0" applyFont="1" applyBorder="1" applyAlignment="1">
      <alignment horizontal="center" vertical="center" wrapText="1"/>
    </xf>
    <xf numFmtId="0" fontId="174" fillId="40" borderId="1" xfId="0" applyFont="1" applyFill="1" applyBorder="1" applyAlignment="1">
      <alignment horizontal="center" vertical="center" wrapText="1"/>
    </xf>
    <xf numFmtId="0" fontId="114" fillId="0" borderId="1" xfId="0" applyFont="1" applyBorder="1" applyAlignment="1">
      <alignment horizontal="center" vertical="center" wrapText="1"/>
    </xf>
    <xf numFmtId="0" fontId="17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2" fillId="39" borderId="0" xfId="0" applyFont="1" applyFill="1" applyAlignment="1">
      <alignment/>
    </xf>
    <xf numFmtId="0" fontId="23" fillId="39" borderId="0" xfId="0" applyFont="1" applyFill="1" applyAlignment="1">
      <alignment/>
    </xf>
    <xf numFmtId="0" fontId="0" fillId="0" borderId="2" xfId="0" applyBorder="1" applyAlignment="1">
      <alignment/>
    </xf>
    <xf numFmtId="0" fontId="177" fillId="0" borderId="1" xfId="0" applyFont="1" applyBorder="1" applyAlignment="1">
      <alignment/>
    </xf>
    <xf numFmtId="0" fontId="170" fillId="20" borderId="1" xfId="0" applyFont="1" applyFill="1" applyBorder="1" applyAlignment="1">
      <alignment vertical="center" wrapText="1"/>
    </xf>
    <xf numFmtId="0" fontId="178" fillId="0" borderId="1" xfId="0" applyFont="1" applyBorder="1" applyAlignment="1">
      <alignment vertical="center" wrapText="1"/>
    </xf>
    <xf numFmtId="0" fontId="170" fillId="0" borderId="0" xfId="0" applyFont="1" applyAlignment="1">
      <alignment vertical="center" wrapText="1"/>
    </xf>
    <xf numFmtId="4" fontId="170" fillId="0" borderId="0" xfId="0" applyNumberFormat="1" applyFont="1" applyAlignment="1">
      <alignment horizontal="right" vertical="center"/>
    </xf>
    <xf numFmtId="0" fontId="179" fillId="0" borderId="0" xfId="0" applyFont="1" applyAlignment="1">
      <alignment/>
    </xf>
    <xf numFmtId="0" fontId="180" fillId="0" borderId="1" xfId="0" applyFont="1" applyBorder="1" applyAlignment="1">
      <alignment/>
    </xf>
    <xf numFmtId="0" fontId="159" fillId="0" borderId="1" xfId="0" applyFont="1" applyBorder="1" applyAlignment="1">
      <alignment horizontal="center"/>
    </xf>
    <xf numFmtId="0" fontId="181" fillId="0" borderId="1" xfId="0" applyFont="1" applyBorder="1" applyAlignment="1">
      <alignment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82" fillId="41" borderId="37" xfId="0" applyFont="1" applyFill="1" applyBorder="1" applyAlignment="1">
      <alignment horizontal="center" vertical="center" wrapText="1"/>
    </xf>
    <xf numFmtId="0" fontId="182" fillId="42" borderId="37" xfId="0" applyFont="1" applyFill="1" applyBorder="1" applyAlignment="1">
      <alignment horizontal="center" vertical="center" wrapText="1"/>
    </xf>
    <xf numFmtId="0" fontId="183" fillId="42" borderId="38" xfId="0" applyFont="1" applyFill="1" applyBorder="1" applyAlignment="1">
      <alignment horizontal="center" vertical="center" wrapText="1"/>
    </xf>
    <xf numFmtId="0" fontId="182" fillId="42" borderId="38" xfId="0" applyFont="1" applyFill="1" applyBorder="1" applyAlignment="1">
      <alignment horizontal="center" vertical="center" wrapText="1"/>
    </xf>
    <xf numFmtId="0" fontId="183" fillId="42" borderId="1" xfId="0" applyFont="1" applyFill="1" applyBorder="1" applyAlignment="1">
      <alignment horizontal="center" vertical="center" wrapText="1"/>
    </xf>
    <xf numFmtId="0" fontId="177" fillId="0" borderId="1" xfId="0" applyFont="1" applyBorder="1" applyAlignment="1">
      <alignment vertical="center" wrapText="1"/>
    </xf>
    <xf numFmtId="0" fontId="18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59" fillId="0" borderId="0" xfId="0" applyFont="1" applyAlignment="1">
      <alignment/>
    </xf>
    <xf numFmtId="0" fontId="167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85" fillId="20" borderId="1" xfId="0" applyFont="1" applyFill="1" applyBorder="1" applyAlignment="1">
      <alignment horizontal="justify" vertical="center" wrapText="1"/>
    </xf>
    <xf numFmtId="0" fontId="185" fillId="20" borderId="1" xfId="0" applyFont="1" applyFill="1" applyBorder="1" applyAlignment="1">
      <alignment horizontal="center" vertical="center" wrapText="1"/>
    </xf>
    <xf numFmtId="0" fontId="125" fillId="0" borderId="0" xfId="0" applyFont="1" applyAlignment="1">
      <alignment/>
    </xf>
    <xf numFmtId="171" fontId="174" fillId="39" borderId="1" xfId="90" applyFont="1" applyFill="1" applyBorder="1" applyAlignment="1">
      <alignment horizontal="right" vertical="center"/>
    </xf>
    <xf numFmtId="171" fontId="171" fillId="0" borderId="1" xfId="90" applyFont="1" applyBorder="1" applyAlignment="1">
      <alignment horizontal="right" vertical="center" wrapText="1"/>
    </xf>
    <xf numFmtId="171" fontId="163" fillId="43" borderId="1" xfId="90" applyFont="1" applyFill="1" applyBorder="1" applyAlignment="1">
      <alignment wrapText="1"/>
    </xf>
    <xf numFmtId="0" fontId="173" fillId="0" borderId="1" xfId="0" applyFont="1" applyBorder="1" applyAlignment="1">
      <alignment horizontal="center" vertical="center"/>
    </xf>
    <xf numFmtId="0" fontId="174" fillId="0" borderId="1" xfId="0" applyFont="1" applyBorder="1" applyAlignment="1">
      <alignment vertical="center"/>
    </xf>
    <xf numFmtId="0" fontId="174" fillId="0" borderId="1" xfId="0" applyFont="1" applyBorder="1" applyAlignment="1">
      <alignment vertical="center" wrapText="1"/>
    </xf>
    <xf numFmtId="0" fontId="173" fillId="0" borderId="1" xfId="0" applyFont="1" applyBorder="1" applyAlignment="1">
      <alignment vertical="center" wrapText="1"/>
    </xf>
    <xf numFmtId="0" fontId="175" fillId="0" borderId="1" xfId="0" applyFont="1" applyBorder="1" applyAlignment="1">
      <alignment vertical="center" wrapText="1"/>
    </xf>
    <xf numFmtId="0" fontId="175" fillId="0" borderId="1" xfId="0" applyFont="1" applyBorder="1" applyAlignment="1">
      <alignment horizontal="justify" vertical="center" wrapText="1"/>
    </xf>
    <xf numFmtId="0" fontId="174" fillId="0" borderId="1" xfId="0" applyFont="1" applyBorder="1" applyAlignment="1">
      <alignment horizontal="justify" vertical="center" wrapText="1"/>
    </xf>
    <xf numFmtId="0" fontId="173" fillId="0" borderId="1" xfId="0" applyFont="1" applyBorder="1" applyAlignment="1">
      <alignment horizontal="justify" vertical="center" wrapText="1"/>
    </xf>
    <xf numFmtId="0" fontId="186" fillId="0" borderId="1" xfId="0" applyFont="1" applyBorder="1" applyAlignment="1">
      <alignment horizontal="left" vertical="center" wrapText="1"/>
    </xf>
    <xf numFmtId="0" fontId="187" fillId="0" borderId="1" xfId="0" applyFont="1" applyBorder="1" applyAlignment="1">
      <alignment vertical="center"/>
    </xf>
    <xf numFmtId="171" fontId="173" fillId="39" borderId="1" xfId="90" applyFont="1" applyFill="1" applyBorder="1" applyAlignment="1">
      <alignment horizontal="right" vertical="center"/>
    </xf>
    <xf numFmtId="171" fontId="174" fillId="44" borderId="1" xfId="90" applyFont="1" applyFill="1" applyBorder="1" applyAlignment="1">
      <alignment horizontal="right" vertical="center"/>
    </xf>
    <xf numFmtId="171" fontId="173" fillId="0" borderId="1" xfId="90" applyFont="1" applyBorder="1" applyAlignment="1">
      <alignment horizontal="right" vertical="center"/>
    </xf>
    <xf numFmtId="171" fontId="174" fillId="0" borderId="1" xfId="90" applyFont="1" applyBorder="1" applyAlignment="1">
      <alignment horizontal="right" vertical="center"/>
    </xf>
    <xf numFmtId="171" fontId="174" fillId="45" borderId="1" xfId="90" applyFont="1" applyFill="1" applyBorder="1" applyAlignment="1">
      <alignment horizontal="right" vertical="center"/>
    </xf>
    <xf numFmtId="171" fontId="174" fillId="46" borderId="1" xfId="90" applyFont="1" applyFill="1" applyBorder="1" applyAlignment="1">
      <alignment horizontal="center" vertical="center" wrapText="1"/>
    </xf>
    <xf numFmtId="171" fontId="174" fillId="47" borderId="1" xfId="90" applyFont="1" applyFill="1" applyBorder="1" applyAlignment="1">
      <alignment horizontal="right" vertical="center"/>
    </xf>
    <xf numFmtId="171" fontId="186" fillId="0" borderId="1" xfId="90" applyFont="1" applyBorder="1" applyAlignment="1">
      <alignment horizontal="right" vertical="center" wrapText="1"/>
    </xf>
    <xf numFmtId="171" fontId="174" fillId="0" borderId="1" xfId="90" applyFont="1" applyBorder="1" applyAlignment="1">
      <alignment horizontal="right" vertical="center" wrapText="1"/>
    </xf>
    <xf numFmtId="171" fontId="187" fillId="39" borderId="1" xfId="90" applyFont="1" applyFill="1" applyBorder="1" applyAlignment="1">
      <alignment horizontal="right" vertical="center"/>
    </xf>
    <xf numFmtId="0" fontId="180" fillId="0" borderId="1" xfId="0" applyFont="1" applyBorder="1" applyAlignment="1">
      <alignment horizontal="left"/>
    </xf>
    <xf numFmtId="0" fontId="180" fillId="0" borderId="1" xfId="0" applyFont="1" applyBorder="1" applyAlignment="1">
      <alignment horizontal="center"/>
    </xf>
    <xf numFmtId="0" fontId="177" fillId="0" borderId="1" xfId="0" applyFont="1" applyBorder="1" applyAlignment="1">
      <alignment horizontal="left"/>
    </xf>
    <xf numFmtId="171" fontId="0" fillId="0" borderId="1" xfId="90" applyBorder="1" applyAlignment="1">
      <alignment/>
    </xf>
    <xf numFmtId="0" fontId="170" fillId="0" borderId="1" xfId="0" applyFont="1" applyBorder="1" applyAlignment="1">
      <alignment vertical="center" wrapText="1"/>
    </xf>
    <xf numFmtId="171" fontId="178" fillId="0" borderId="1" xfId="9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88" fillId="0" borderId="1" xfId="0" applyFont="1" applyBorder="1" applyAlignment="1">
      <alignment horizontal="justify" vertical="center" wrapText="1"/>
    </xf>
    <xf numFmtId="14" fontId="188" fillId="0" borderId="1" xfId="0" applyNumberFormat="1" applyFont="1" applyBorder="1" applyAlignment="1">
      <alignment horizontal="center" vertical="center" wrapText="1"/>
    </xf>
    <xf numFmtId="171" fontId="162" fillId="0" borderId="1" xfId="90" applyFont="1" applyBorder="1" applyAlignment="1">
      <alignment horizontal="justify" vertical="center" wrapText="1"/>
    </xf>
    <xf numFmtId="0" fontId="189" fillId="0" borderId="1" xfId="0" applyFont="1" applyBorder="1" applyAlignment="1">
      <alignment vertical="center" wrapText="1"/>
    </xf>
    <xf numFmtId="0" fontId="189" fillId="0" borderId="1" xfId="0" applyFont="1" applyBorder="1" applyAlignment="1">
      <alignment horizontal="justify" vertical="center" wrapText="1"/>
    </xf>
    <xf numFmtId="171" fontId="168" fillId="0" borderId="1" xfId="90" applyFont="1" applyBorder="1" applyAlignment="1">
      <alignment vertical="center" wrapText="1"/>
    </xf>
    <xf numFmtId="0" fontId="168" fillId="0" borderId="1" xfId="0" applyFont="1" applyBorder="1" applyAlignment="1">
      <alignment horizontal="justify" vertical="center" wrapText="1"/>
    </xf>
    <xf numFmtId="0" fontId="180" fillId="0" borderId="0" xfId="0" applyFont="1" applyAlignment="1">
      <alignment/>
    </xf>
    <xf numFmtId="171" fontId="0" fillId="4" borderId="1" xfId="90" applyFill="1" applyBorder="1" applyAlignment="1">
      <alignment/>
    </xf>
    <xf numFmtId="171" fontId="0" fillId="48" borderId="1" xfId="90" applyFill="1" applyBorder="1" applyAlignment="1">
      <alignment/>
    </xf>
    <xf numFmtId="171" fontId="0" fillId="0" borderId="1" xfId="90" applyBorder="1" applyAlignment="1">
      <alignment horizontal="right" vertical="center" wrapText="1"/>
    </xf>
    <xf numFmtId="171" fontId="0" fillId="49" borderId="1" xfId="90" applyFill="1" applyBorder="1" applyAlignment="1">
      <alignment vertical="center" wrapText="1"/>
    </xf>
    <xf numFmtId="171" fontId="0" fillId="50" borderId="1" xfId="90" applyFill="1" applyBorder="1" applyAlignment="1">
      <alignment vertical="center" wrapText="1"/>
    </xf>
    <xf numFmtId="171" fontId="0" fillId="42" borderId="1" xfId="90" applyFill="1" applyBorder="1" applyAlignment="1">
      <alignment vertical="center" wrapText="1"/>
    </xf>
    <xf numFmtId="171" fontId="0" fillId="46" borderId="1" xfId="90" applyFill="1" applyBorder="1" applyAlignment="1">
      <alignment vertical="center" wrapText="1"/>
    </xf>
    <xf numFmtId="171" fontId="0" fillId="51" borderId="1" xfId="90" applyFill="1" applyBorder="1" applyAlignment="1">
      <alignment vertical="center" wrapText="1"/>
    </xf>
    <xf numFmtId="171" fontId="159" fillId="0" borderId="1" xfId="90" applyFont="1" applyBorder="1" applyAlignment="1">
      <alignment horizontal="right" vertical="center" wrapText="1"/>
    </xf>
    <xf numFmtId="171" fontId="159" fillId="49" borderId="1" xfId="90" applyFont="1" applyFill="1" applyBorder="1" applyAlignment="1">
      <alignment vertical="center" wrapText="1"/>
    </xf>
    <xf numFmtId="171" fontId="159" fillId="50" borderId="1" xfId="90" applyFont="1" applyFill="1" applyBorder="1" applyAlignment="1">
      <alignment vertical="center" wrapText="1"/>
    </xf>
    <xf numFmtId="171" fontId="159" fillId="42" borderId="1" xfId="90" applyFont="1" applyFill="1" applyBorder="1" applyAlignment="1">
      <alignment vertical="center" wrapText="1"/>
    </xf>
    <xf numFmtId="171" fontId="159" fillId="51" borderId="1" xfId="90" applyFont="1" applyFill="1" applyBorder="1" applyAlignment="1">
      <alignment vertical="center" wrapText="1"/>
    </xf>
    <xf numFmtId="171" fontId="178" fillId="0" borderId="1" xfId="90" applyFont="1" applyBorder="1" applyAlignment="1">
      <alignment horizontal="justify" vertical="center" wrapText="1"/>
    </xf>
    <xf numFmtId="0" fontId="159" fillId="0" borderId="1" xfId="0" applyFont="1" applyBorder="1" applyAlignment="1">
      <alignment horizontal="center" vertical="center"/>
    </xf>
    <xf numFmtId="0" fontId="163" fillId="0" borderId="1" xfId="0" applyFont="1" applyBorder="1" applyAlignment="1">
      <alignment wrapText="1"/>
    </xf>
    <xf numFmtId="0" fontId="164" fillId="0" borderId="1" xfId="0" applyFont="1" applyBorder="1" applyAlignment="1">
      <alignment wrapText="1"/>
    </xf>
    <xf numFmtId="0" fontId="16" fillId="0" borderId="0" xfId="0" applyFont="1" applyAlignment="1">
      <alignment/>
    </xf>
    <xf numFmtId="0" fontId="29" fillId="20" borderId="1" xfId="0" applyFont="1" applyFill="1" applyBorder="1" applyAlignment="1">
      <alignment horizontal="center" vertical="center" wrapText="1"/>
    </xf>
    <xf numFmtId="10" fontId="168" fillId="39" borderId="1" xfId="76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168" fillId="0" borderId="0" xfId="0" applyFont="1" applyAlignment="1">
      <alignment vertical="center" wrapText="1"/>
    </xf>
    <xf numFmtId="0" fontId="170" fillId="0" borderId="0" xfId="0" applyFont="1" applyAlignment="1">
      <alignment horizontal="center" vertical="center" wrapText="1"/>
    </xf>
    <xf numFmtId="4" fontId="170" fillId="39" borderId="0" xfId="0" applyNumberFormat="1" applyFont="1" applyFill="1" applyAlignment="1">
      <alignment horizontal="right" vertical="center"/>
    </xf>
    <xf numFmtId="0" fontId="170" fillId="39" borderId="0" xfId="0" applyFont="1" applyFill="1" applyAlignment="1">
      <alignment/>
    </xf>
    <xf numFmtId="0" fontId="168" fillId="39" borderId="0" xfId="0" applyFont="1" applyFill="1" applyAlignment="1">
      <alignment/>
    </xf>
    <xf numFmtId="0" fontId="190" fillId="0" borderId="1" xfId="0" applyFont="1" applyBorder="1" applyAlignment="1">
      <alignment horizontal="center" vertical="center" wrapText="1"/>
    </xf>
    <xf numFmtId="0" fontId="191" fillId="0" borderId="1" xfId="0" applyFont="1" applyBorder="1" applyAlignment="1">
      <alignment horizontal="center" vertical="center" wrapText="1"/>
    </xf>
    <xf numFmtId="0" fontId="191" fillId="39" borderId="0" xfId="0" applyFont="1" applyFill="1" applyAlignment="1">
      <alignment/>
    </xf>
    <xf numFmtId="0" fontId="29" fillId="0" borderId="0" xfId="0" applyFont="1" applyAlignment="1">
      <alignment wrapText="1"/>
    </xf>
    <xf numFmtId="3" fontId="16" fillId="0" borderId="0" xfId="0" applyNumberFormat="1" applyFont="1" applyAlignment="1" applyProtection="1">
      <alignment vertical="center"/>
      <protection locked="0"/>
    </xf>
    <xf numFmtId="4" fontId="190" fillId="0" borderId="0" xfId="0" applyNumberFormat="1" applyFont="1" applyAlignment="1">
      <alignment horizontal="right" vertical="center" wrapText="1"/>
    </xf>
    <xf numFmtId="4" fontId="190" fillId="39" borderId="0" xfId="0" applyNumberFormat="1" applyFont="1" applyFill="1" applyAlignment="1">
      <alignment horizontal="right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2" fillId="10" borderId="1" xfId="0" applyFont="1" applyFill="1" applyBorder="1" applyAlignment="1">
      <alignment horizontal="left" vertical="center"/>
    </xf>
    <xf numFmtId="0" fontId="168" fillId="46" borderId="1" xfId="0" applyFont="1" applyFill="1" applyBorder="1" applyAlignment="1">
      <alignment/>
    </xf>
    <xf numFmtId="0" fontId="10" fillId="0" borderId="1" xfId="67" applyFont="1" applyBorder="1" applyAlignment="1">
      <alignment horizontal="center"/>
      <protection/>
    </xf>
    <xf numFmtId="0" fontId="8" fillId="0" borderId="1" xfId="67" applyFont="1" applyBorder="1">
      <alignment/>
      <protection/>
    </xf>
    <xf numFmtId="176" fontId="8" fillId="0" borderId="1" xfId="61" applyNumberFormat="1" applyFont="1" applyBorder="1" applyAlignment="1">
      <alignment/>
    </xf>
    <xf numFmtId="176" fontId="8" fillId="4" borderId="1" xfId="61" applyNumberFormat="1" applyFont="1" applyFill="1" applyBorder="1" applyAlignment="1">
      <alignment/>
    </xf>
    <xf numFmtId="0" fontId="35" fillId="0" borderId="1" xfId="67" applyFont="1" applyBorder="1" applyAlignment="1">
      <alignment horizontal="center"/>
      <protection/>
    </xf>
    <xf numFmtId="0" fontId="193" fillId="0" borderId="0" xfId="0" applyFont="1" applyAlignment="1">
      <alignment horizontal="justify" vertical="center"/>
    </xf>
    <xf numFmtId="0" fontId="178" fillId="0" borderId="0" xfId="0" applyFont="1" applyAlignment="1">
      <alignment vertical="center" wrapText="1"/>
    </xf>
    <xf numFmtId="0" fontId="185" fillId="0" borderId="0" xfId="0" applyFont="1" applyAlignment="1">
      <alignment vertical="center" wrapText="1"/>
    </xf>
    <xf numFmtId="0" fontId="178" fillId="0" borderId="0" xfId="0" applyFont="1" applyAlignment="1">
      <alignment horizontal="center" vertical="center" wrapText="1"/>
    </xf>
    <xf numFmtId="4" fontId="178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right" vertical="top"/>
    </xf>
    <xf numFmtId="0" fontId="8" fillId="0" borderId="1" xfId="67" applyFont="1" applyBorder="1" applyAlignment="1">
      <alignment horizontal="center" vertical="top"/>
      <protection/>
    </xf>
    <xf numFmtId="0" fontId="15" fillId="0" borderId="1" xfId="0" applyFont="1" applyBorder="1" applyAlignment="1">
      <alignment vertical="top" wrapText="1"/>
    </xf>
    <xf numFmtId="4" fontId="9" fillId="0" borderId="1" xfId="67" applyNumberFormat="1" applyFont="1" applyBorder="1" applyAlignment="1">
      <alignment horizontal="right" vertical="top"/>
      <protection/>
    </xf>
    <xf numFmtId="10" fontId="9" fillId="4" borderId="1" xfId="76" applyNumberFormat="1" applyFont="1" applyFill="1" applyBorder="1" applyAlignment="1">
      <alignment horizontal="center" vertical="top"/>
    </xf>
    <xf numFmtId="0" fontId="36" fillId="0" borderId="1" xfId="67" applyFont="1" applyBorder="1" applyAlignment="1">
      <alignment horizontal="left"/>
      <protection/>
    </xf>
    <xf numFmtId="0" fontId="8" fillId="0" borderId="1" xfId="67" applyFont="1" applyBorder="1" applyAlignment="1">
      <alignment horizontal="center"/>
      <protection/>
    </xf>
    <xf numFmtId="4" fontId="9" fillId="0" borderId="1" xfId="67" applyNumberFormat="1" applyFont="1" applyBorder="1" applyAlignment="1">
      <alignment horizontal="right"/>
      <protection/>
    </xf>
    <xf numFmtId="10" fontId="9" fillId="4" borderId="1" xfId="76" applyNumberFormat="1" applyFont="1" applyFill="1" applyBorder="1" applyAlignment="1">
      <alignment horizontal="center"/>
    </xf>
    <xf numFmtId="10" fontId="163" fillId="0" borderId="1" xfId="76" applyNumberFormat="1" applyFont="1" applyBorder="1" applyAlignment="1">
      <alignment horizontal="center"/>
    </xf>
    <xf numFmtId="0" fontId="37" fillId="0" borderId="0" xfId="67" applyFont="1" applyAlignment="1">
      <alignment vertical="top"/>
      <protection/>
    </xf>
    <xf numFmtId="0" fontId="163" fillId="0" borderId="0" xfId="67" applyFont="1">
      <alignment/>
      <protection/>
    </xf>
    <xf numFmtId="0" fontId="163" fillId="0" borderId="0" xfId="67" applyFont="1" applyAlignment="1">
      <alignment vertical="top"/>
      <protection/>
    </xf>
    <xf numFmtId="0" fontId="8" fillId="0" borderId="0" xfId="0" applyFont="1" applyAlignment="1">
      <alignment horizontal="right"/>
    </xf>
    <xf numFmtId="0" fontId="38" fillId="0" borderId="1" xfId="67" applyFont="1" applyBorder="1" applyAlignment="1">
      <alignment horizontal="left" vertical="top" wrapText="1"/>
      <protection/>
    </xf>
    <xf numFmtId="4" fontId="38" fillId="0" borderId="1" xfId="67" applyNumberFormat="1" applyFont="1" applyBorder="1" applyAlignment="1">
      <alignment horizontal="left" vertical="top" wrapText="1"/>
      <protection/>
    </xf>
    <xf numFmtId="165" fontId="38" fillId="0" borderId="1" xfId="56" applyFont="1" applyBorder="1" applyAlignment="1">
      <alignment horizontal="center" vertical="center" wrapText="1"/>
    </xf>
    <xf numFmtId="4" fontId="38" fillId="0" borderId="1" xfId="67" applyNumberFormat="1" applyFont="1" applyBorder="1" applyAlignment="1">
      <alignment horizontal="center" vertical="top" wrapText="1"/>
      <protection/>
    </xf>
    <xf numFmtId="0" fontId="3" fillId="0" borderId="25" xfId="67" applyFont="1" applyBorder="1" applyAlignment="1">
      <alignment vertical="top"/>
      <protection/>
    </xf>
    <xf numFmtId="0" fontId="0" fillId="0" borderId="39" xfId="67" applyBorder="1">
      <alignment/>
      <protection/>
    </xf>
    <xf numFmtId="0" fontId="0" fillId="0" borderId="14" xfId="67" applyBorder="1">
      <alignment/>
      <protection/>
    </xf>
    <xf numFmtId="0" fontId="36" fillId="0" borderId="1" xfId="67" applyFont="1" applyBorder="1" applyAlignment="1">
      <alignment horizontal="right" vertical="top"/>
      <protection/>
    </xf>
    <xf numFmtId="0" fontId="37" fillId="0" borderId="1" xfId="67" applyFont="1" applyBorder="1" applyAlignment="1">
      <alignment horizontal="center" vertical="top" wrapText="1"/>
      <protection/>
    </xf>
    <xf numFmtId="0" fontId="38" fillId="0" borderId="1" xfId="67" applyFont="1" applyBorder="1" applyAlignment="1">
      <alignment horizontal="justify" vertical="top" wrapText="1"/>
      <protection/>
    </xf>
    <xf numFmtId="10" fontId="38" fillId="4" borderId="1" xfId="76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159" fillId="4" borderId="1" xfId="0" applyFont="1" applyFill="1" applyBorder="1" applyAlignment="1">
      <alignment/>
    </xf>
    <xf numFmtId="0" fontId="194" fillId="0" borderId="1" xfId="0" applyFont="1" applyBorder="1" applyAlignment="1">
      <alignment/>
    </xf>
    <xf numFmtId="0" fontId="195" fillId="0" borderId="1" xfId="0" applyFont="1" applyBorder="1" applyAlignment="1">
      <alignment horizontal="right"/>
    </xf>
    <xf numFmtId="0" fontId="195" fillId="0" borderId="1" xfId="0" applyFont="1" applyBorder="1" applyAlignment="1">
      <alignment/>
    </xf>
    <xf numFmtId="0" fontId="167" fillId="0" borderId="25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159" fillId="0" borderId="1" xfId="0" applyFont="1" applyBorder="1" applyAlignment="1">
      <alignment/>
    </xf>
    <xf numFmtId="165" fontId="0" fillId="0" borderId="0" xfId="56" applyAlignment="1">
      <alignment horizontal="center"/>
    </xf>
    <xf numFmtId="165" fontId="153" fillId="0" borderId="0" xfId="56" applyFont="1" applyAlignment="1">
      <alignment horizontal="center"/>
    </xf>
    <xf numFmtId="165" fontId="0" fillId="0" borderId="0" xfId="56" applyAlignment="1">
      <alignment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1" fontId="0" fillId="0" borderId="2" xfId="90" applyBorder="1" applyAlignment="1">
      <alignment/>
    </xf>
    <xf numFmtId="171" fontId="0" fillId="4" borderId="2" xfId="90" applyFill="1" applyBorder="1" applyAlignment="1">
      <alignment/>
    </xf>
    <xf numFmtId="0" fontId="163" fillId="0" borderId="1" xfId="0" applyFont="1" applyBorder="1" applyAlignment="1">
      <alignment horizontal="left" vertical="top" wrapText="1"/>
    </xf>
    <xf numFmtId="171" fontId="163" fillId="0" borderId="1" xfId="90" applyFont="1" applyBorder="1" applyAlignment="1">
      <alignment/>
    </xf>
    <xf numFmtId="171" fontId="8" fillId="0" borderId="1" xfId="90" applyFont="1" applyBorder="1" applyAlignment="1">
      <alignment/>
    </xf>
    <xf numFmtId="171" fontId="10" fillId="4" borderId="1" xfId="90" applyFont="1" applyFill="1" applyBorder="1" applyAlignment="1">
      <alignment/>
    </xf>
    <xf numFmtId="171" fontId="6" fillId="0" borderId="1" xfId="90" applyFont="1" applyBorder="1" applyAlignment="1">
      <alignment/>
    </xf>
    <xf numFmtId="171" fontId="7" fillId="4" borderId="1" xfId="90" applyFont="1" applyFill="1" applyBorder="1" applyAlignment="1">
      <alignment/>
    </xf>
    <xf numFmtId="3" fontId="34" fillId="52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46" borderId="1" xfId="0" applyFont="1" applyFill="1" applyBorder="1" applyAlignment="1">
      <alignment/>
    </xf>
    <xf numFmtId="171" fontId="16" fillId="0" borderId="1" xfId="90" applyFont="1" applyBorder="1" applyAlignment="1">
      <alignment horizontal="right" vertical="center" wrapText="1"/>
    </xf>
    <xf numFmtId="171" fontId="16" fillId="35" borderId="1" xfId="90" applyFont="1" applyFill="1" applyBorder="1" applyAlignment="1">
      <alignment horizontal="right" vertical="center" wrapText="1"/>
    </xf>
    <xf numFmtId="0" fontId="18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0" fillId="0" borderId="1" xfId="67" applyFont="1" applyBorder="1" applyAlignment="1">
      <alignment horizontal="center" vertical="top"/>
      <protection/>
    </xf>
    <xf numFmtId="171" fontId="9" fillId="0" borderId="1" xfId="90" applyFont="1" applyBorder="1" applyAlignment="1">
      <alignment horizontal="right" vertical="top"/>
    </xf>
    <xf numFmtId="171" fontId="9" fillId="4" borderId="1" xfId="90" applyFont="1" applyFill="1" applyBorder="1" applyAlignment="1">
      <alignment horizontal="right" vertical="top"/>
    </xf>
    <xf numFmtId="171" fontId="9" fillId="0" borderId="1" xfId="90" applyFont="1" applyBorder="1" applyAlignment="1">
      <alignment horizontal="right"/>
    </xf>
    <xf numFmtId="171" fontId="9" fillId="4" borderId="1" xfId="90" applyFont="1" applyFill="1" applyBorder="1" applyAlignment="1">
      <alignment horizontal="right"/>
    </xf>
    <xf numFmtId="0" fontId="37" fillId="0" borderId="1" xfId="67" applyFont="1" applyBorder="1">
      <alignment/>
      <protection/>
    </xf>
    <xf numFmtId="0" fontId="0" fillId="0" borderId="1" xfId="67" applyBorder="1">
      <alignment/>
      <protection/>
    </xf>
    <xf numFmtId="171" fontId="163" fillId="0" borderId="1" xfId="90" applyFont="1" applyBorder="1" applyAlignment="1">
      <alignment horizontal="center"/>
    </xf>
    <xf numFmtId="171" fontId="38" fillId="0" borderId="1" xfId="90" applyFont="1" applyBorder="1" applyAlignment="1">
      <alignment horizontal="center" wrapText="1"/>
    </xf>
    <xf numFmtId="171" fontId="38" fillId="0" borderId="1" xfId="90" applyFont="1" applyBorder="1" applyAlignment="1">
      <alignment horizontal="center" vertical="center" wrapText="1"/>
    </xf>
    <xf numFmtId="171" fontId="38" fillId="0" borderId="1" xfId="90" applyFont="1" applyBorder="1" applyAlignment="1">
      <alignment horizontal="center" vertical="top" wrapText="1"/>
    </xf>
    <xf numFmtId="0" fontId="37" fillId="0" borderId="0" xfId="67" applyFont="1" applyAlignment="1">
      <alignment horizontal="justify" vertical="top" wrapText="1"/>
      <protection/>
    </xf>
    <xf numFmtId="171" fontId="0" fillId="0" borderId="1" xfId="90" applyBorder="1" applyAlignment="1">
      <alignment horizontal="center" vertical="center"/>
    </xf>
    <xf numFmtId="171" fontId="159" fillId="0" borderId="1" xfId="90" applyFont="1" applyBorder="1" applyAlignment="1">
      <alignment/>
    </xf>
    <xf numFmtId="0" fontId="159" fillId="0" borderId="1" xfId="0" applyFont="1" applyBorder="1" applyAlignment="1">
      <alignment horizontal="right"/>
    </xf>
    <xf numFmtId="171" fontId="167" fillId="0" borderId="1" xfId="90" applyFont="1" applyBorder="1" applyAlignment="1">
      <alignment/>
    </xf>
    <xf numFmtId="171" fontId="159" fillId="4" borderId="1" xfId="90" applyFont="1" applyFill="1" applyBorder="1" applyAlignment="1">
      <alignment/>
    </xf>
    <xf numFmtId="0" fontId="164" fillId="4" borderId="1" xfId="0" applyFont="1" applyFill="1" applyBorder="1" applyAlignment="1">
      <alignment horizontal="center"/>
    </xf>
    <xf numFmtId="0" fontId="164" fillId="4" borderId="1" xfId="0" applyFont="1" applyFill="1" applyBorder="1" applyAlignment="1">
      <alignment horizontal="center" wrapText="1"/>
    </xf>
    <xf numFmtId="0" fontId="195" fillId="0" borderId="1" xfId="0" applyFont="1" applyBorder="1" applyAlignment="1">
      <alignment horizontal="center" vertical="center" wrapText="1"/>
    </xf>
    <xf numFmtId="0" fontId="196" fillId="0" borderId="1" xfId="0" applyFont="1" applyBorder="1" applyAlignment="1">
      <alignment horizontal="justify" vertical="center" wrapText="1"/>
    </xf>
    <xf numFmtId="0" fontId="153" fillId="0" borderId="1" xfId="0" applyFont="1" applyBorder="1" applyAlignment="1">
      <alignment horizontal="center"/>
    </xf>
    <xf numFmtId="0" fontId="159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171" fontId="0" fillId="0" borderId="1" xfId="90" applyBorder="1" applyAlignment="1">
      <alignment horizontal="center"/>
    </xf>
    <xf numFmtId="171" fontId="153" fillId="0" borderId="1" xfId="90" applyFont="1" applyBorder="1" applyAlignment="1">
      <alignment horizontal="center"/>
    </xf>
    <xf numFmtId="171" fontId="0" fillId="0" borderId="1" xfId="90" applyBorder="1" applyAlignment="1">
      <alignment horizontal="center" wrapText="1"/>
    </xf>
    <xf numFmtId="171" fontId="159" fillId="0" borderId="1" xfId="90" applyFont="1" applyBorder="1" applyAlignment="1">
      <alignment horizontal="center"/>
    </xf>
    <xf numFmtId="0" fontId="34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9" fontId="178" fillId="0" borderId="1" xfId="76" applyFont="1" applyBorder="1" applyAlignment="1">
      <alignment horizontal="justify" vertical="center" wrapText="1"/>
    </xf>
    <xf numFmtId="0" fontId="159" fillId="0" borderId="1" xfId="0" applyFont="1" applyBorder="1" applyAlignment="1">
      <alignment horizontal="center"/>
    </xf>
    <xf numFmtId="0" fontId="170" fillId="20" borderId="1" xfId="0" applyFont="1" applyFill="1" applyBorder="1" applyAlignment="1">
      <alignment horizontal="center" vertical="center" wrapText="1"/>
    </xf>
    <xf numFmtId="0" fontId="0" fillId="0" borderId="0" xfId="73">
      <alignment/>
      <protection/>
    </xf>
    <xf numFmtId="0" fontId="26" fillId="0" borderId="0" xfId="73" applyFont="1" applyAlignment="1">
      <alignment horizontal="right"/>
      <protection/>
    </xf>
    <xf numFmtId="0" fontId="26" fillId="0" borderId="0" xfId="73" applyFont="1" applyAlignment="1">
      <alignment horizontal="center"/>
      <protection/>
    </xf>
    <xf numFmtId="165" fontId="26" fillId="0" borderId="0" xfId="59" applyFont="1" applyAlignment="1">
      <alignment horizontal="right"/>
    </xf>
    <xf numFmtId="0" fontId="0" fillId="0" borderId="0" xfId="73" applyAlignment="1">
      <alignment horizontal="center"/>
      <protection/>
    </xf>
    <xf numFmtId="165" fontId="0" fillId="0" borderId="0" xfId="59" applyFont="1" applyAlignment="1">
      <alignment/>
    </xf>
    <xf numFmtId="0" fontId="25" fillId="0" borderId="41" xfId="73" applyFont="1" applyBorder="1" applyAlignment="1">
      <alignment horizontal="left"/>
      <protection/>
    </xf>
    <xf numFmtId="0" fontId="153" fillId="0" borderId="0" xfId="73" applyFont="1">
      <alignment/>
      <protection/>
    </xf>
    <xf numFmtId="0" fontId="0" fillId="0" borderId="0" xfId="73" applyAlignment="1">
      <alignment horizontal="left"/>
      <protection/>
    </xf>
    <xf numFmtId="0" fontId="2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/>
    </xf>
    <xf numFmtId="0" fontId="197" fillId="0" borderId="0" xfId="0" applyFont="1" applyAlignment="1" quotePrefix="1">
      <alignment horizontal="right" vertical="center"/>
    </xf>
    <xf numFmtId="0" fontId="44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198" fillId="0" borderId="41" xfId="0" applyFont="1" applyBorder="1" applyAlignment="1">
      <alignment wrapText="1"/>
    </xf>
    <xf numFmtId="0" fontId="26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24" fillId="0" borderId="51" xfId="0" applyFont="1" applyBorder="1" applyAlignment="1">
      <alignment horizontal="left" wrapText="1"/>
    </xf>
    <xf numFmtId="0" fontId="25" fillId="0" borderId="44" xfId="0" applyFont="1" applyBorder="1" applyAlignment="1">
      <alignment horizontal="left" wrapText="1"/>
    </xf>
    <xf numFmtId="0" fontId="26" fillId="0" borderId="44" xfId="0" applyFont="1" applyBorder="1" applyAlignment="1">
      <alignment/>
    </xf>
    <xf numFmtId="0" fontId="24" fillId="0" borderId="44" xfId="0" applyFont="1" applyBorder="1" applyAlignment="1">
      <alignment horizontal="right"/>
    </xf>
    <xf numFmtId="0" fontId="25" fillId="0" borderId="44" xfId="0" applyFont="1" applyBorder="1" applyAlignment="1">
      <alignment/>
    </xf>
    <xf numFmtId="0" fontId="44" fillId="0" borderId="42" xfId="0" applyFont="1" applyBorder="1" applyAlignment="1">
      <alignment horizontal="center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4" fillId="0" borderId="50" xfId="0" applyFont="1" applyBorder="1" applyAlignment="1">
      <alignment horizontal="left" wrapText="1"/>
    </xf>
    <xf numFmtId="0" fontId="4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55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2" fontId="0" fillId="0" borderId="50" xfId="0" applyNumberFormat="1" applyBorder="1" applyAlignment="1">
      <alignment horizontal="center"/>
    </xf>
    <xf numFmtId="0" fontId="24" fillId="0" borderId="44" xfId="0" applyFont="1" applyBorder="1" applyAlignment="1">
      <alignment horizontal="left"/>
    </xf>
    <xf numFmtId="0" fontId="0" fillId="0" borderId="54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26" fillId="0" borderId="9" xfId="0" applyNumberFormat="1" applyFont="1" applyBorder="1" applyAlignment="1">
      <alignment horizontal="center"/>
    </xf>
    <xf numFmtId="0" fontId="26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98" fillId="0" borderId="57" xfId="0" applyNumberFormat="1" applyFon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26" fillId="0" borderId="59" xfId="0" applyNumberFormat="1" applyFont="1" applyBorder="1" applyAlignment="1">
      <alignment horizontal="center"/>
    </xf>
    <xf numFmtId="2" fontId="26" fillId="0" borderId="50" xfId="0" applyNumberFormat="1" applyFont="1" applyBorder="1" applyAlignment="1">
      <alignment horizontal="center"/>
    </xf>
    <xf numFmtId="0" fontId="24" fillId="0" borderId="61" xfId="0" applyFont="1" applyBorder="1" applyAlignment="1">
      <alignment wrapText="1"/>
    </xf>
    <xf numFmtId="2" fontId="159" fillId="0" borderId="59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2" fontId="159" fillId="0" borderId="60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99" fillId="0" borderId="0" xfId="0" applyFont="1" applyAlignment="1">
      <alignment horizontal="left" vertical="center"/>
    </xf>
    <xf numFmtId="0" fontId="199" fillId="0" borderId="43" xfId="0" applyFont="1" applyBorder="1" applyAlignment="1">
      <alignment horizontal="center" vertical="center" wrapText="1"/>
    </xf>
    <xf numFmtId="0" fontId="199" fillId="0" borderId="63" xfId="0" applyFont="1" applyBorder="1" applyAlignment="1">
      <alignment horizontal="center" vertical="center" wrapText="1"/>
    </xf>
    <xf numFmtId="0" fontId="199" fillId="0" borderId="64" xfId="0" applyFont="1" applyBorder="1" applyAlignment="1">
      <alignment horizontal="center" vertical="center" wrapText="1"/>
    </xf>
    <xf numFmtId="0" fontId="200" fillId="0" borderId="64" xfId="0" applyFont="1" applyBorder="1" applyAlignment="1">
      <alignment horizontal="center" vertical="center" wrapText="1"/>
    </xf>
    <xf numFmtId="0" fontId="201" fillId="0" borderId="51" xfId="0" applyFont="1" applyBorder="1" applyAlignment="1">
      <alignment horizontal="left" vertical="center"/>
    </xf>
    <xf numFmtId="0" fontId="201" fillId="0" borderId="65" xfId="0" applyFont="1" applyBorder="1" applyAlignment="1">
      <alignment horizontal="left" vertical="center"/>
    </xf>
    <xf numFmtId="0" fontId="202" fillId="0" borderId="61" xfId="0" applyFont="1" applyBorder="1" applyAlignment="1">
      <alignment horizontal="center" vertical="center"/>
    </xf>
    <xf numFmtId="0" fontId="202" fillId="0" borderId="61" xfId="0" applyFont="1" applyBorder="1" applyAlignment="1">
      <alignment horizontal="center" vertical="center" wrapText="1"/>
    </xf>
    <xf numFmtId="0" fontId="201" fillId="0" borderId="66" xfId="0" applyFont="1" applyBorder="1" applyAlignment="1">
      <alignment horizontal="left" vertical="center"/>
    </xf>
    <xf numFmtId="0" fontId="201" fillId="0" borderId="44" xfId="0" applyFont="1" applyBorder="1" applyAlignment="1">
      <alignment horizontal="left" vertical="center"/>
    </xf>
    <xf numFmtId="0" fontId="201" fillId="0" borderId="52" xfId="0" applyFont="1" applyBorder="1" applyAlignment="1">
      <alignment vertical="center"/>
    </xf>
    <xf numFmtId="0" fontId="201" fillId="0" borderId="57" xfId="0" applyFont="1" applyBorder="1" applyAlignment="1">
      <alignment horizontal="center" vertical="center"/>
    </xf>
    <xf numFmtId="0" fontId="201" fillId="0" borderId="67" xfId="0" applyFont="1" applyBorder="1" applyAlignment="1">
      <alignment vertical="center"/>
    </xf>
    <xf numFmtId="0" fontId="201" fillId="0" borderId="37" xfId="0" applyFont="1" applyBorder="1" applyAlignment="1">
      <alignment vertical="center"/>
    </xf>
    <xf numFmtId="0" fontId="201" fillId="0" borderId="57" xfId="0" applyFont="1" applyBorder="1" applyAlignment="1">
      <alignment vertical="center"/>
    </xf>
    <xf numFmtId="0" fontId="201" fillId="0" borderId="68" xfId="0" applyFont="1" applyBorder="1" applyAlignment="1">
      <alignment horizontal="left" vertical="center"/>
    </xf>
    <xf numFmtId="0" fontId="201" fillId="0" borderId="69" xfId="0" applyFont="1" applyBorder="1" applyAlignment="1">
      <alignment vertical="center"/>
    </xf>
    <xf numFmtId="0" fontId="201" fillId="0" borderId="65" xfId="0" applyFont="1" applyBorder="1" applyAlignment="1">
      <alignment vertical="center"/>
    </xf>
    <xf numFmtId="0" fontId="55" fillId="0" borderId="51" xfId="0" applyFont="1" applyBorder="1" applyAlignment="1">
      <alignment horizontal="left" vertical="center"/>
    </xf>
    <xf numFmtId="0" fontId="163" fillId="0" borderId="44" xfId="0" applyFont="1" applyBorder="1" applyAlignment="1">
      <alignment/>
    </xf>
    <xf numFmtId="0" fontId="0" fillId="0" borderId="70" xfId="0" applyBorder="1" applyAlignment="1">
      <alignment horizontal="center"/>
    </xf>
    <xf numFmtId="0" fontId="201" fillId="0" borderId="67" xfId="0" applyFont="1" applyBorder="1" applyAlignment="1">
      <alignment horizontal="center" vertical="center"/>
    </xf>
    <xf numFmtId="0" fontId="201" fillId="0" borderId="37" xfId="0" applyFont="1" applyBorder="1" applyAlignment="1">
      <alignment horizontal="center" vertical="center"/>
    </xf>
    <xf numFmtId="0" fontId="201" fillId="0" borderId="0" xfId="0" applyFont="1" applyAlignment="1">
      <alignment horizontal="center" vertical="center"/>
    </xf>
    <xf numFmtId="0" fontId="0" fillId="0" borderId="60" xfId="0" applyBorder="1" applyAlignment="1">
      <alignment horizontal="center"/>
    </xf>
    <xf numFmtId="0" fontId="201" fillId="0" borderId="37" xfId="0" applyFont="1" applyBorder="1" applyAlignment="1">
      <alignment horizontal="left" vertical="center"/>
    </xf>
    <xf numFmtId="0" fontId="201" fillId="0" borderId="0" xfId="0" applyFont="1" applyAlignment="1">
      <alignment horizontal="left" vertical="center"/>
    </xf>
    <xf numFmtId="0" fontId="201" fillId="0" borderId="71" xfId="0" applyFont="1" applyBorder="1" applyAlignment="1">
      <alignment horizontal="center" vertical="center"/>
    </xf>
    <xf numFmtId="0" fontId="199" fillId="0" borderId="0" xfId="0" applyFont="1" applyAlignment="1" quotePrefix="1">
      <alignment horizontal="left" vertical="center"/>
    </xf>
    <xf numFmtId="0" fontId="201" fillId="0" borderId="0" xfId="0" applyFont="1" applyAlignment="1">
      <alignment vertical="center"/>
    </xf>
    <xf numFmtId="0" fontId="199" fillId="0" borderId="0" xfId="0" applyFont="1" applyAlignment="1">
      <alignment vertical="center"/>
    </xf>
    <xf numFmtId="0" fontId="200" fillId="0" borderId="43" xfId="0" applyFont="1" applyBorder="1" applyAlignment="1">
      <alignment horizontal="center" vertical="center" wrapText="1"/>
    </xf>
    <xf numFmtId="0" fontId="200" fillId="0" borderId="63" xfId="0" applyFont="1" applyBorder="1" applyAlignment="1">
      <alignment horizontal="center" vertical="center" wrapText="1"/>
    </xf>
    <xf numFmtId="0" fontId="62" fillId="0" borderId="64" xfId="0" applyFont="1" applyBorder="1" applyAlignment="1">
      <alignment horizontal="center" vertical="center" wrapText="1"/>
    </xf>
    <xf numFmtId="0" fontId="201" fillId="0" borderId="72" xfId="0" applyFont="1" applyBorder="1" applyAlignment="1">
      <alignment horizontal="left" vertical="center"/>
    </xf>
    <xf numFmtId="0" fontId="201" fillId="0" borderId="73" xfId="0" applyFont="1" applyBorder="1" applyAlignment="1">
      <alignment horizontal="left" vertical="center"/>
    </xf>
    <xf numFmtId="0" fontId="203" fillId="0" borderId="73" xfId="0" applyFont="1" applyBorder="1" applyAlignment="1">
      <alignment horizontal="center" vertical="center"/>
    </xf>
    <xf numFmtId="0" fontId="203" fillId="0" borderId="73" xfId="0" applyFont="1" applyBorder="1" applyAlignment="1">
      <alignment horizontal="center" vertical="center" wrapText="1"/>
    </xf>
    <xf numFmtId="0" fontId="204" fillId="0" borderId="43" xfId="0" applyFont="1" applyBorder="1" applyAlignment="1">
      <alignment vertical="center"/>
    </xf>
    <xf numFmtId="0" fontId="204" fillId="0" borderId="52" xfId="0" applyFont="1" applyBorder="1" applyAlignment="1">
      <alignment vertical="center"/>
    </xf>
    <xf numFmtId="0" fontId="201" fillId="0" borderId="57" xfId="0" applyFont="1" applyBorder="1" applyAlignment="1">
      <alignment horizontal="left" vertical="center"/>
    </xf>
    <xf numFmtId="0" fontId="201" fillId="0" borderId="67" xfId="0" applyFont="1" applyBorder="1" applyAlignment="1">
      <alignment horizontal="left" vertical="center"/>
    </xf>
    <xf numFmtId="0" fontId="201" fillId="0" borderId="37" xfId="0" applyFont="1" applyBorder="1" applyAlignment="1">
      <alignment horizontal="left" vertical="center" wrapText="1"/>
    </xf>
    <xf numFmtId="0" fontId="201" fillId="0" borderId="0" xfId="0" applyFont="1" applyAlignment="1">
      <alignment horizontal="left" vertical="center" wrapText="1"/>
    </xf>
    <xf numFmtId="0" fontId="201" fillId="0" borderId="66" xfId="0" applyFont="1" applyBorder="1" applyAlignment="1">
      <alignment horizontal="center" vertical="center"/>
    </xf>
    <xf numFmtId="0" fontId="201" fillId="0" borderId="74" xfId="0" applyFont="1" applyBorder="1" applyAlignment="1">
      <alignment horizontal="center" vertical="center"/>
    </xf>
    <xf numFmtId="0" fontId="201" fillId="0" borderId="75" xfId="0" applyFont="1" applyBorder="1" applyAlignment="1">
      <alignment horizontal="left" vertical="center"/>
    </xf>
    <xf numFmtId="0" fontId="199" fillId="0" borderId="61" xfId="0" applyFont="1" applyBorder="1" applyAlignment="1">
      <alignment horizontal="left" vertical="center"/>
    </xf>
    <xf numFmtId="0" fontId="199" fillId="0" borderId="76" xfId="0" applyFont="1" applyBorder="1" applyAlignment="1">
      <alignment horizontal="center" vertical="center"/>
    </xf>
    <xf numFmtId="0" fontId="199" fillId="0" borderId="75" xfId="0" applyFont="1" applyBorder="1" applyAlignment="1">
      <alignment horizontal="center" vertical="center"/>
    </xf>
    <xf numFmtId="0" fontId="199" fillId="0" borderId="52" xfId="0" applyFont="1" applyBorder="1" applyAlignment="1">
      <alignment horizontal="left" vertical="center"/>
    </xf>
    <xf numFmtId="0" fontId="201" fillId="0" borderId="52" xfId="0" applyFont="1" applyBorder="1" applyAlignment="1">
      <alignment horizontal="center" vertical="center"/>
    </xf>
    <xf numFmtId="0" fontId="199" fillId="0" borderId="52" xfId="0" applyFont="1" applyBorder="1" applyAlignment="1">
      <alignment horizontal="center"/>
    </xf>
    <xf numFmtId="0" fontId="201" fillId="0" borderId="50" xfId="0" applyFont="1" applyBorder="1" applyAlignment="1">
      <alignment horizontal="center" vertical="center"/>
    </xf>
    <xf numFmtId="0" fontId="201" fillId="0" borderId="77" xfId="0" applyFont="1" applyBorder="1" applyAlignment="1">
      <alignment vertical="center"/>
    </xf>
    <xf numFmtId="0" fontId="201" fillId="0" borderId="78" xfId="0" applyFont="1" applyBorder="1" applyAlignment="1">
      <alignment vertical="center"/>
    </xf>
    <xf numFmtId="0" fontId="201" fillId="0" borderId="79" xfId="0" applyFont="1" applyBorder="1" applyAlignment="1">
      <alignment vertical="center"/>
    </xf>
    <xf numFmtId="0" fontId="201" fillId="0" borderId="80" xfId="0" applyFont="1" applyBorder="1" applyAlignment="1">
      <alignment vertical="center"/>
    </xf>
    <xf numFmtId="0" fontId="201" fillId="0" borderId="81" xfId="0" applyFont="1" applyBorder="1" applyAlignment="1">
      <alignment horizontal="center" vertical="center"/>
    </xf>
    <xf numFmtId="0" fontId="201" fillId="0" borderId="82" xfId="0" applyFont="1" applyBorder="1" applyAlignment="1">
      <alignment horizontal="center" vertical="center"/>
    </xf>
    <xf numFmtId="0" fontId="201" fillId="0" borderId="47" xfId="0" applyFont="1" applyBorder="1" applyAlignment="1">
      <alignment vertical="center"/>
    </xf>
    <xf numFmtId="0" fontId="201" fillId="0" borderId="1" xfId="0" applyFont="1" applyBorder="1" applyAlignment="1">
      <alignment vertical="center"/>
    </xf>
    <xf numFmtId="0" fontId="201" fillId="0" borderId="1" xfId="0" applyFont="1" applyBorder="1" applyAlignment="1">
      <alignment horizontal="left" vertical="center"/>
    </xf>
    <xf numFmtId="0" fontId="201" fillId="0" borderId="1" xfId="0" applyFont="1" applyBorder="1" applyAlignment="1">
      <alignment horizontal="center" vertical="center"/>
    </xf>
    <xf numFmtId="0" fontId="201" fillId="0" borderId="59" xfId="0" applyFont="1" applyBorder="1" applyAlignment="1">
      <alignment horizontal="center" vertical="center"/>
    </xf>
    <xf numFmtId="0" fontId="201" fillId="0" borderId="49" xfId="0" applyFont="1" applyBorder="1" applyAlignment="1">
      <alignment vertical="center"/>
    </xf>
    <xf numFmtId="0" fontId="201" fillId="0" borderId="83" xfId="0" applyFont="1" applyBorder="1" applyAlignment="1">
      <alignment vertical="center"/>
    </xf>
    <xf numFmtId="0" fontId="201" fillId="0" borderId="84" xfId="0" applyFont="1" applyBorder="1" applyAlignment="1">
      <alignment vertical="center"/>
    </xf>
    <xf numFmtId="0" fontId="201" fillId="0" borderId="55" xfId="0" applyFont="1" applyBorder="1" applyAlignment="1">
      <alignment horizontal="center" vertical="center"/>
    </xf>
    <xf numFmtId="0" fontId="201" fillId="0" borderId="56" xfId="0" applyFont="1" applyBorder="1" applyAlignment="1">
      <alignment horizontal="center" vertical="center"/>
    </xf>
    <xf numFmtId="0" fontId="199" fillId="0" borderId="85" xfId="0" applyFont="1" applyBorder="1" applyAlignment="1">
      <alignment horizontal="center" vertical="center"/>
    </xf>
    <xf numFmtId="0" fontId="199" fillId="0" borderId="86" xfId="0" applyFont="1" applyBorder="1" applyAlignment="1">
      <alignment horizontal="center" vertical="center"/>
    </xf>
    <xf numFmtId="0" fontId="205" fillId="0" borderId="0" xfId="0" applyFont="1" applyAlignment="1">
      <alignment/>
    </xf>
    <xf numFmtId="0" fontId="48" fillId="0" borderId="0" xfId="0" applyFont="1" applyAlignment="1">
      <alignment vertical="center"/>
    </xf>
    <xf numFmtId="0" fontId="206" fillId="0" borderId="0" xfId="0" applyFont="1" applyAlignment="1">
      <alignment vertical="center"/>
    </xf>
    <xf numFmtId="0" fontId="163" fillId="0" borderId="72" xfId="0" applyFont="1" applyBorder="1" applyAlignment="1">
      <alignment vertical="center"/>
    </xf>
    <xf numFmtId="0" fontId="163" fillId="0" borderId="73" xfId="0" applyFont="1" applyBorder="1" applyAlignment="1">
      <alignment vertical="center"/>
    </xf>
    <xf numFmtId="0" fontId="64" fillId="0" borderId="73" xfId="0" applyFont="1" applyBorder="1" applyAlignment="1">
      <alignment horizontal="center" vertical="center" wrapText="1"/>
    </xf>
    <xf numFmtId="0" fontId="201" fillId="0" borderId="76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201" fillId="0" borderId="87" xfId="0" applyFont="1" applyBorder="1" applyAlignment="1">
      <alignment horizontal="center" vertical="center"/>
    </xf>
    <xf numFmtId="171" fontId="178" fillId="0" borderId="40" xfId="90" applyFont="1" applyBorder="1" applyAlignment="1">
      <alignment horizontal="justify" vertical="center" wrapText="1"/>
    </xf>
    <xf numFmtId="0" fontId="207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7" fillId="39" borderId="1" xfId="70" applyFont="1" applyFill="1" applyBorder="1" applyAlignment="1">
      <alignment horizontal="center" vertical="center" wrapText="1"/>
      <protection/>
    </xf>
    <xf numFmtId="49" fontId="66" fillId="4" borderId="1" xfId="0" applyNumberFormat="1" applyFont="1" applyFill="1" applyBorder="1" applyAlignment="1">
      <alignment horizontal="center" vertical="center" wrapText="1"/>
    </xf>
    <xf numFmtId="49" fontId="66" fillId="4" borderId="2" xfId="0" applyNumberFormat="1" applyFont="1" applyFill="1" applyBorder="1" applyAlignment="1">
      <alignment horizontal="center" vertical="center" wrapText="1"/>
    </xf>
    <xf numFmtId="171" fontId="178" fillId="0" borderId="25" xfId="90" applyFont="1" applyBorder="1" applyAlignment="1">
      <alignment horizontal="justify" vertical="center" wrapText="1"/>
    </xf>
    <xf numFmtId="0" fontId="185" fillId="20" borderId="40" xfId="0" applyFont="1" applyFill="1" applyBorder="1" applyAlignment="1">
      <alignment horizontal="center" vertical="center" wrapText="1"/>
    </xf>
    <xf numFmtId="0" fontId="185" fillId="20" borderId="25" xfId="0" applyFont="1" applyFill="1" applyBorder="1" applyAlignment="1">
      <alignment horizontal="justify" vertical="center" wrapText="1"/>
    </xf>
    <xf numFmtId="171" fontId="178" fillId="0" borderId="15" xfId="90" applyFont="1" applyFill="1" applyBorder="1" applyAlignment="1">
      <alignment horizontal="justify" vertical="center" wrapText="1"/>
    </xf>
    <xf numFmtId="171" fontId="178" fillId="0" borderId="17" xfId="90" applyFont="1" applyFill="1" applyBorder="1" applyAlignment="1">
      <alignment horizontal="justify" vertical="center" wrapText="1"/>
    </xf>
    <xf numFmtId="0" fontId="0" fillId="0" borderId="18" xfId="0" applyFill="1" applyBorder="1" applyAlignment="1">
      <alignment/>
    </xf>
    <xf numFmtId="171" fontId="178" fillId="0" borderId="20" xfId="90" applyFont="1" applyFill="1" applyBorder="1" applyAlignment="1">
      <alignment horizontal="justify" vertical="center" wrapText="1"/>
    </xf>
    <xf numFmtId="0" fontId="159" fillId="0" borderId="1" xfId="0" applyFont="1" applyBorder="1" applyAlignment="1">
      <alignment horizontal="center"/>
    </xf>
    <xf numFmtId="0" fontId="0" fillId="0" borderId="9" xfId="0" applyFill="1" applyBorder="1" applyAlignment="1">
      <alignment/>
    </xf>
    <xf numFmtId="165" fontId="0" fillId="0" borderId="1" xfId="56" applyFont="1" applyBorder="1" applyAlignment="1">
      <alignment/>
    </xf>
    <xf numFmtId="165" fontId="159" fillId="0" borderId="1" xfId="56" applyFont="1" applyBorder="1" applyAlignment="1">
      <alignment/>
    </xf>
    <xf numFmtId="0" fontId="25" fillId="0" borderId="41" xfId="71" applyFont="1" applyBorder="1" applyAlignment="1" quotePrefix="1">
      <alignment horizontal="left" wrapText="1"/>
      <protection/>
    </xf>
    <xf numFmtId="0" fontId="25" fillId="0" borderId="9" xfId="71" applyFont="1" applyBorder="1" applyAlignment="1">
      <alignment horizontal="left" wrapText="1"/>
      <protection/>
    </xf>
    <xf numFmtId="0" fontId="24" fillId="0" borderId="1" xfId="71" applyFont="1" applyBorder="1" applyAlignment="1">
      <alignment horizontal="right" wrapText="1"/>
      <protection/>
    </xf>
    <xf numFmtId="0" fontId="24" fillId="0" borderId="0" xfId="71" applyFont="1" applyAlignment="1">
      <alignment horizontal="left" wrapText="1"/>
      <protection/>
    </xf>
    <xf numFmtId="165" fontId="24" fillId="0" borderId="14" xfId="59" applyFont="1" applyBorder="1" applyAlignment="1">
      <alignment horizontal="center" vertical="center" wrapText="1"/>
    </xf>
    <xf numFmtId="43" fontId="25" fillId="0" borderId="9" xfId="63" applyFont="1" applyBorder="1" applyAlignment="1">
      <alignment horizontal="center" vertical="center" wrapText="1"/>
    </xf>
    <xf numFmtId="43" fontId="25" fillId="0" borderId="2" xfId="63" applyFont="1" applyBorder="1" applyAlignment="1">
      <alignment horizontal="center" vertical="center" wrapText="1"/>
    </xf>
    <xf numFmtId="0" fontId="201" fillId="53" borderId="57" xfId="0" applyFont="1" applyFill="1" applyBorder="1" applyAlignment="1">
      <alignment vertical="center"/>
    </xf>
    <xf numFmtId="0" fontId="201" fillId="53" borderId="69" xfId="0" applyFont="1" applyFill="1" applyBorder="1" applyAlignment="1">
      <alignment vertical="center"/>
    </xf>
    <xf numFmtId="182" fontId="162" fillId="0" borderId="1" xfId="90" applyNumberFormat="1" applyFont="1" applyBorder="1" applyAlignment="1">
      <alignment horizontal="justify" vertical="center" wrapText="1"/>
    </xf>
    <xf numFmtId="165" fontId="0" fillId="0" borderId="1" xfId="56" applyFont="1" applyBorder="1" applyAlignment="1">
      <alignment/>
    </xf>
    <xf numFmtId="165" fontId="0" fillId="0" borderId="0" xfId="56" applyFont="1" applyAlignment="1">
      <alignment/>
    </xf>
    <xf numFmtId="0" fontId="168" fillId="0" borderId="1" xfId="0" applyFont="1" applyFill="1" applyBorder="1" applyAlignment="1">
      <alignment horizontal="justify" vertical="center" wrapText="1"/>
    </xf>
    <xf numFmtId="171" fontId="168" fillId="0" borderId="1" xfId="90" applyFont="1" applyFill="1" applyBorder="1" applyAlignment="1">
      <alignment horizontal="center" vertical="center" wrapText="1"/>
    </xf>
    <xf numFmtId="171" fontId="168" fillId="0" borderId="1" xfId="90" applyFont="1" applyFill="1" applyBorder="1" applyAlignment="1">
      <alignment vertical="center" wrapText="1"/>
    </xf>
    <xf numFmtId="0" fontId="189" fillId="0" borderId="1" xfId="0" applyFont="1" applyFill="1" applyBorder="1" applyAlignment="1">
      <alignment horizontal="justify" vertical="center" wrapText="1"/>
    </xf>
    <xf numFmtId="0" fontId="25" fillId="54" borderId="44" xfId="0" applyFont="1" applyFill="1" applyBorder="1" applyAlignment="1">
      <alignment horizontal="left" wrapText="1"/>
    </xf>
    <xf numFmtId="0" fontId="0" fillId="54" borderId="0" xfId="0" applyFill="1" applyAlignment="1" quotePrefix="1">
      <alignment horizontal="center"/>
    </xf>
    <xf numFmtId="2" fontId="0" fillId="54" borderId="0" xfId="0" applyNumberFormat="1" applyFill="1" applyAlignment="1">
      <alignment horizontal="center"/>
    </xf>
    <xf numFmtId="2" fontId="0" fillId="54" borderId="60" xfId="0" applyNumberForma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199" fillId="0" borderId="51" xfId="0" applyFont="1" applyBorder="1" applyAlignment="1">
      <alignment horizontal="left" vertical="center"/>
    </xf>
    <xf numFmtId="0" fontId="199" fillId="0" borderId="50" xfId="0" applyFont="1" applyBorder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5" fillId="0" borderId="44" xfId="73" applyFont="1" applyBorder="1">
      <alignment/>
      <protection/>
    </xf>
    <xf numFmtId="0" fontId="24" fillId="0" borderId="49" xfId="73" applyFont="1" applyBorder="1" applyAlignment="1">
      <alignment horizontal="right" vertical="center" wrapText="1"/>
      <protection/>
    </xf>
    <xf numFmtId="0" fontId="25" fillId="0" borderId="41" xfId="68" applyFont="1" applyFill="1" applyBorder="1" applyAlignment="1">
      <alignment wrapText="1"/>
      <protection/>
    </xf>
    <xf numFmtId="165" fontId="25" fillId="0" borderId="30" xfId="59" applyFont="1" applyFill="1" applyBorder="1" applyAlignment="1">
      <alignment horizontal="center" vertical="center" wrapText="1"/>
    </xf>
    <xf numFmtId="0" fontId="0" fillId="0" borderId="0" xfId="73" applyFill="1">
      <alignment/>
      <protection/>
    </xf>
    <xf numFmtId="0" fontId="80" fillId="0" borderId="41" xfId="68" applyFont="1" applyFill="1" applyBorder="1" quotePrefix="1">
      <alignment/>
      <protection/>
    </xf>
    <xf numFmtId="0" fontId="0" fillId="0" borderId="0" xfId="0" applyBorder="1" applyAlignment="1">
      <alignment/>
    </xf>
    <xf numFmtId="0" fontId="159" fillId="0" borderId="0" xfId="0" applyFont="1" applyBorder="1" applyAlignment="1">
      <alignment/>
    </xf>
    <xf numFmtId="171" fontId="0" fillId="0" borderId="0" xfId="90" applyBorder="1" applyAlignment="1">
      <alignment/>
    </xf>
    <xf numFmtId="0" fontId="25" fillId="0" borderId="44" xfId="70" applyFont="1" applyBorder="1">
      <alignment/>
      <protection/>
    </xf>
    <xf numFmtId="0" fontId="25" fillId="0" borderId="0" xfId="70" applyFont="1">
      <alignment/>
      <protection/>
    </xf>
    <xf numFmtId="0" fontId="25" fillId="0" borderId="30" xfId="70" applyFont="1" applyBorder="1">
      <alignment/>
      <protection/>
    </xf>
    <xf numFmtId="0" fontId="25" fillId="0" borderId="37" xfId="0" applyFont="1" applyFill="1" applyBorder="1" applyAlignment="1">
      <alignment vertical="center" wrapText="1"/>
    </xf>
    <xf numFmtId="176" fontId="24" fillId="0" borderId="88" xfId="70" applyNumberFormat="1" applyFont="1" applyFill="1" applyBorder="1" applyAlignment="1">
      <alignment horizontal="center"/>
      <protection/>
    </xf>
    <xf numFmtId="0" fontId="66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8" fillId="0" borderId="0" xfId="70">
      <alignment/>
      <protection/>
    </xf>
    <xf numFmtId="0" fontId="8" fillId="0" borderId="0" xfId="70" applyAlignment="1">
      <alignment horizontal="right"/>
      <protection/>
    </xf>
    <xf numFmtId="0" fontId="25" fillId="0" borderId="43" xfId="70" applyFont="1" applyBorder="1" applyAlignment="1">
      <alignment horizontal="right"/>
      <protection/>
    </xf>
    <xf numFmtId="0" fontId="25" fillId="0" borderId="52" xfId="70" applyFont="1" applyBorder="1">
      <alignment/>
      <protection/>
    </xf>
    <xf numFmtId="0" fontId="25" fillId="0" borderId="89" xfId="70" applyFont="1" applyBorder="1">
      <alignment/>
      <protection/>
    </xf>
    <xf numFmtId="0" fontId="25" fillId="0" borderId="90" xfId="70" applyFont="1" applyBorder="1" applyAlignment="1">
      <alignment horizontal="right"/>
      <protection/>
    </xf>
    <xf numFmtId="0" fontId="25" fillId="0" borderId="42" xfId="70" applyFont="1" applyBorder="1">
      <alignment/>
      <protection/>
    </xf>
    <xf numFmtId="0" fontId="25" fillId="0" borderId="53" xfId="70" applyFont="1" applyBorder="1">
      <alignment/>
      <protection/>
    </xf>
    <xf numFmtId="0" fontId="25" fillId="0" borderId="44" xfId="70" applyFont="1" applyBorder="1" applyAlignment="1">
      <alignment horizontal="right"/>
      <protection/>
    </xf>
    <xf numFmtId="0" fontId="24" fillId="0" borderId="0" xfId="70" applyFont="1" applyAlignment="1">
      <alignment wrapText="1"/>
      <protection/>
    </xf>
    <xf numFmtId="0" fontId="25" fillId="0" borderId="41" xfId="70" applyFont="1" applyBorder="1" applyAlignment="1">
      <alignment horizontal="center" wrapText="1"/>
      <protection/>
    </xf>
    <xf numFmtId="0" fontId="24" fillId="0" borderId="0" xfId="70" applyFont="1" applyAlignment="1">
      <alignment horizontal="right" wrapText="1"/>
      <protection/>
    </xf>
    <xf numFmtId="2" fontId="24" fillId="0" borderId="88" xfId="58" applyNumberFormat="1" applyFont="1" applyBorder="1" applyAlignment="1">
      <alignment horizontal="center"/>
    </xf>
    <xf numFmtId="0" fontId="24" fillId="0" borderId="0" xfId="70" applyFont="1">
      <alignment/>
      <protection/>
    </xf>
    <xf numFmtId="0" fontId="25" fillId="0" borderId="41" xfId="70" applyFont="1" applyBorder="1">
      <alignment/>
      <protection/>
    </xf>
    <xf numFmtId="0" fontId="137" fillId="0" borderId="0" xfId="70" applyFont="1">
      <alignment/>
      <protection/>
    </xf>
    <xf numFmtId="2" fontId="0" fillId="0" borderId="41" xfId="0" applyNumberFormat="1" applyBorder="1" applyAlignment="1">
      <alignment horizontal="center"/>
    </xf>
    <xf numFmtId="0" fontId="25" fillId="0" borderId="0" xfId="70" applyFont="1" applyAlignment="1">
      <alignment wrapText="1"/>
      <protection/>
    </xf>
    <xf numFmtId="0" fontId="24" fillId="0" borderId="0" xfId="70" applyFont="1" applyAlignment="1">
      <alignment horizontal="right"/>
      <protection/>
    </xf>
    <xf numFmtId="2" fontId="24" fillId="0" borderId="47" xfId="58" applyNumberFormat="1" applyFont="1" applyBorder="1" applyAlignment="1">
      <alignment horizontal="center"/>
    </xf>
    <xf numFmtId="2" fontId="24" fillId="0" borderId="59" xfId="58" applyNumberFormat="1" applyFont="1" applyBorder="1" applyAlignment="1">
      <alignment horizontal="center"/>
    </xf>
    <xf numFmtId="0" fontId="25" fillId="0" borderId="44" xfId="70" applyFont="1" applyBorder="1" applyAlignment="1">
      <alignment horizontal="right" wrapText="1"/>
      <protection/>
    </xf>
    <xf numFmtId="0" fontId="25" fillId="0" borderId="30" xfId="70" applyFont="1" applyBorder="1" applyAlignment="1">
      <alignment wrapText="1"/>
      <protection/>
    </xf>
    <xf numFmtId="0" fontId="137" fillId="0" borderId="0" xfId="70" applyFont="1" applyAlignment="1">
      <alignment wrapText="1"/>
      <protection/>
    </xf>
    <xf numFmtId="0" fontId="25" fillId="0" borderId="0" xfId="70" applyFont="1" applyAlignment="1">
      <alignment horizontal="left" wrapText="1"/>
      <protection/>
    </xf>
    <xf numFmtId="2" fontId="24" fillId="0" borderId="41" xfId="70" applyNumberFormat="1" applyFont="1" applyBorder="1" applyAlignment="1">
      <alignment horizontal="center"/>
      <protection/>
    </xf>
    <xf numFmtId="2" fontId="24" fillId="0" borderId="60" xfId="70" applyNumberFormat="1" applyFont="1" applyBorder="1" applyAlignment="1">
      <alignment horizontal="center"/>
      <protection/>
    </xf>
    <xf numFmtId="20" fontId="25" fillId="0" borderId="0" xfId="70" applyNumberFormat="1" applyFont="1" applyAlignment="1">
      <alignment horizontal="left" wrapText="1"/>
      <protection/>
    </xf>
    <xf numFmtId="0" fontId="80" fillId="0" borderId="0" xfId="70" applyFont="1" applyAlignment="1">
      <alignment wrapText="1"/>
      <protection/>
    </xf>
    <xf numFmtId="0" fontId="25" fillId="0" borderId="44" xfId="70" applyFont="1" applyBorder="1" applyAlignment="1" quotePrefix="1">
      <alignment horizontal="right" wrapText="1"/>
      <protection/>
    </xf>
    <xf numFmtId="20" fontId="8" fillId="0" borderId="0" xfId="0" applyNumberFormat="1" applyFont="1" applyAlignment="1" quotePrefix="1">
      <alignment horizontal="left" wrapText="1"/>
    </xf>
    <xf numFmtId="0" fontId="80" fillId="0" borderId="0" xfId="70" applyFont="1">
      <alignment/>
      <protection/>
    </xf>
    <xf numFmtId="2" fontId="0" fillId="0" borderId="41" xfId="0" applyNumberFormat="1" applyBorder="1" applyAlignment="1">
      <alignment horizontal="center" wrapText="1"/>
    </xf>
    <xf numFmtId="0" fontId="25" fillId="0" borderId="45" xfId="70" applyFont="1" applyBorder="1" applyAlignment="1">
      <alignment horizontal="right"/>
      <protection/>
    </xf>
    <xf numFmtId="0" fontId="25" fillId="0" borderId="19" xfId="70" applyFont="1" applyBorder="1">
      <alignment/>
      <protection/>
    </xf>
    <xf numFmtId="0" fontId="25" fillId="0" borderId="20" xfId="70" applyFont="1" applyBorder="1">
      <alignment/>
      <protection/>
    </xf>
    <xf numFmtId="0" fontId="24" fillId="0" borderId="19" xfId="70" applyFont="1" applyBorder="1" applyAlignment="1">
      <alignment horizontal="right"/>
      <protection/>
    </xf>
    <xf numFmtId="2" fontId="24" fillId="0" borderId="41" xfId="58" applyNumberFormat="1" applyFont="1" applyBorder="1" applyAlignment="1">
      <alignment horizontal="center"/>
    </xf>
    <xf numFmtId="0" fontId="25" fillId="0" borderId="0" xfId="70" applyFont="1" applyAlignment="1">
      <alignment horizontal="left"/>
      <protection/>
    </xf>
    <xf numFmtId="2" fontId="24" fillId="0" borderId="91" xfId="58" applyNumberFormat="1" applyFont="1" applyBorder="1" applyAlignment="1">
      <alignment horizontal="center"/>
    </xf>
    <xf numFmtId="0" fontId="24" fillId="0" borderId="42" xfId="70" applyFont="1" applyBorder="1" applyAlignment="1">
      <alignment horizontal="right"/>
      <protection/>
    </xf>
    <xf numFmtId="0" fontId="25" fillId="0" borderId="0" xfId="70" applyFont="1" applyAlignment="1">
      <alignment horizontal="right"/>
      <protection/>
    </xf>
    <xf numFmtId="2" fontId="24" fillId="0" borderId="1" xfId="58" applyNumberFormat="1" applyFont="1" applyBorder="1" applyAlignment="1">
      <alignment horizontal="center"/>
    </xf>
    <xf numFmtId="0" fontId="25" fillId="0" borderId="21" xfId="70" applyFont="1" applyBorder="1" applyAlignment="1">
      <alignment horizontal="center" wrapText="1"/>
      <protection/>
    </xf>
    <xf numFmtId="2" fontId="24" fillId="0" borderId="92" xfId="58" applyNumberFormat="1" applyFont="1" applyBorder="1" applyAlignment="1">
      <alignment horizontal="center"/>
    </xf>
    <xf numFmtId="0" fontId="25" fillId="0" borderId="21" xfId="70" applyFont="1" applyBorder="1">
      <alignment/>
      <protection/>
    </xf>
    <xf numFmtId="2" fontId="0" fillId="0" borderId="21" xfId="0" applyNumberFormat="1" applyBorder="1" applyAlignment="1">
      <alignment horizontal="center"/>
    </xf>
    <xf numFmtId="2" fontId="24" fillId="0" borderId="25" xfId="58" applyNumberFormat="1" applyFont="1" applyBorder="1" applyAlignment="1">
      <alignment horizontal="center"/>
    </xf>
    <xf numFmtId="2" fontId="24" fillId="0" borderId="21" xfId="70" applyNumberFormat="1" applyFont="1" applyBorder="1" applyAlignment="1">
      <alignment horizontal="center"/>
      <protection/>
    </xf>
    <xf numFmtId="2" fontId="24" fillId="0" borderId="44" xfId="70" applyNumberFormat="1" applyFont="1" applyBorder="1" applyAlignment="1">
      <alignment horizontal="center"/>
      <protection/>
    </xf>
    <xf numFmtId="2" fontId="0" fillId="0" borderId="21" xfId="0" applyNumberFormat="1" applyBorder="1" applyAlignment="1">
      <alignment horizontal="center" wrapText="1"/>
    </xf>
    <xf numFmtId="2" fontId="24" fillId="0" borderId="93" xfId="58" applyNumberFormat="1" applyFont="1" applyBorder="1" applyAlignment="1">
      <alignment horizontal="center"/>
    </xf>
    <xf numFmtId="2" fontId="24" fillId="0" borderId="21" xfId="58" applyNumberFormat="1" applyFont="1" applyBorder="1" applyAlignment="1">
      <alignment horizontal="center"/>
    </xf>
    <xf numFmtId="2" fontId="24" fillId="0" borderId="94" xfId="58" applyNumberFormat="1" applyFont="1" applyBorder="1" applyAlignment="1">
      <alignment horizontal="center"/>
    </xf>
    <xf numFmtId="0" fontId="8" fillId="0" borderId="9" xfId="70" applyBorder="1">
      <alignment/>
      <protection/>
    </xf>
    <xf numFmtId="2" fontId="8" fillId="0" borderId="9" xfId="70" applyNumberFormat="1" applyBorder="1">
      <alignment/>
      <protection/>
    </xf>
    <xf numFmtId="2" fontId="8" fillId="0" borderId="9" xfId="70" applyNumberFormat="1" applyBorder="1" applyAlignment="1">
      <alignment horizontal="center"/>
      <protection/>
    </xf>
    <xf numFmtId="2" fontId="8" fillId="0" borderId="1" xfId="70" applyNumberFormat="1" applyBorder="1" applyAlignment="1">
      <alignment horizontal="center"/>
      <protection/>
    </xf>
    <xf numFmtId="2" fontId="24" fillId="0" borderId="95" xfId="58" applyNumberFormat="1" applyFont="1" applyBorder="1" applyAlignment="1">
      <alignment horizontal="center"/>
    </xf>
    <xf numFmtId="0" fontId="8" fillId="0" borderId="40" xfId="70" applyBorder="1">
      <alignment/>
      <protection/>
    </xf>
    <xf numFmtId="2" fontId="10" fillId="0" borderId="9" xfId="70" applyNumberFormat="1" applyFont="1" applyBorder="1" applyAlignment="1">
      <alignment horizontal="center"/>
      <protection/>
    </xf>
    <xf numFmtId="2" fontId="24" fillId="0" borderId="9" xfId="70" applyNumberFormat="1" applyFont="1" applyBorder="1" applyAlignment="1">
      <alignment horizontal="center"/>
      <protection/>
    </xf>
    <xf numFmtId="2" fontId="10" fillId="0" borderId="1" xfId="70" applyNumberFormat="1" applyFont="1" applyBorder="1" applyAlignment="1">
      <alignment horizontal="center"/>
      <protection/>
    </xf>
    <xf numFmtId="2" fontId="10" fillId="0" borderId="1" xfId="70" applyNumberFormat="1" applyFont="1" applyBorder="1">
      <alignment/>
      <protection/>
    </xf>
    <xf numFmtId="2" fontId="10" fillId="0" borderId="9" xfId="70" applyNumberFormat="1" applyFont="1" applyBorder="1">
      <alignment/>
      <protection/>
    </xf>
    <xf numFmtId="2" fontId="10" fillId="0" borderId="40" xfId="70" applyNumberFormat="1" applyFont="1" applyBorder="1">
      <alignment/>
      <protection/>
    </xf>
    <xf numFmtId="2" fontId="10" fillId="0" borderId="95" xfId="70" applyNumberFormat="1" applyFont="1" applyBorder="1">
      <alignment/>
      <protection/>
    </xf>
    <xf numFmtId="0" fontId="25" fillId="0" borderId="43" xfId="70" applyFont="1" applyBorder="1">
      <alignment/>
      <protection/>
    </xf>
    <xf numFmtId="0" fontId="25" fillId="0" borderId="90" xfId="70" applyFont="1" applyBorder="1">
      <alignment/>
      <protection/>
    </xf>
    <xf numFmtId="0" fontId="24" fillId="0" borderId="0" xfId="70" applyFont="1" applyAlignment="1">
      <alignment horizontal="left"/>
      <protection/>
    </xf>
    <xf numFmtId="0" fontId="138" fillId="0" borderId="0" xfId="70" applyFont="1">
      <alignment/>
      <protection/>
    </xf>
    <xf numFmtId="0" fontId="8" fillId="0" borderId="0" xfId="70" applyFill="1" applyAlignment="1">
      <alignment horizontal="right"/>
      <protection/>
    </xf>
    <xf numFmtId="0" fontId="8" fillId="0" borderId="0" xfId="70" applyFill="1">
      <alignment/>
      <protection/>
    </xf>
    <xf numFmtId="0" fontId="25" fillId="0" borderId="43" xfId="70" applyFont="1" applyFill="1" applyBorder="1">
      <alignment/>
      <protection/>
    </xf>
    <xf numFmtId="0" fontId="25" fillId="0" borderId="52" xfId="70" applyFont="1" applyFill="1" applyBorder="1">
      <alignment/>
      <protection/>
    </xf>
    <xf numFmtId="0" fontId="25" fillId="0" borderId="90" xfId="70" applyFont="1" applyFill="1" applyBorder="1">
      <alignment/>
      <protection/>
    </xf>
    <xf numFmtId="0" fontId="25" fillId="0" borderId="42" xfId="70" applyFont="1" applyFill="1" applyBorder="1">
      <alignment/>
      <protection/>
    </xf>
    <xf numFmtId="0" fontId="25" fillId="0" borderId="89" xfId="70" applyFont="1" applyFill="1" applyBorder="1">
      <alignment/>
      <protection/>
    </xf>
    <xf numFmtId="0" fontId="24" fillId="0" borderId="0" xfId="70" applyFont="1" applyFill="1">
      <alignment/>
      <protection/>
    </xf>
    <xf numFmtId="0" fontId="24" fillId="0" borderId="96" xfId="70" applyFont="1" applyFill="1" applyBorder="1">
      <alignment/>
      <protection/>
    </xf>
    <xf numFmtId="0" fontId="25" fillId="0" borderId="44" xfId="70" applyFont="1" applyFill="1" applyBorder="1">
      <alignment/>
      <protection/>
    </xf>
    <xf numFmtId="0" fontId="25" fillId="0" borderId="0" xfId="70" applyFont="1" applyFill="1">
      <alignment/>
      <protection/>
    </xf>
    <xf numFmtId="0" fontId="25" fillId="0" borderId="30" xfId="70" applyFont="1" applyFill="1" applyBorder="1">
      <alignment/>
      <protection/>
    </xf>
    <xf numFmtId="2" fontId="0" fillId="0" borderId="41" xfId="0" applyNumberFormat="1" applyFill="1" applyBorder="1" applyAlignment="1">
      <alignment horizontal="center"/>
    </xf>
    <xf numFmtId="2" fontId="24" fillId="0" borderId="41" xfId="0" applyNumberFormat="1" applyFont="1" applyFill="1" applyBorder="1" applyAlignment="1">
      <alignment horizontal="center"/>
    </xf>
    <xf numFmtId="0" fontId="76" fillId="0" borderId="0" xfId="70" applyFont="1" applyFill="1">
      <alignment/>
      <protection/>
    </xf>
    <xf numFmtId="0" fontId="76" fillId="0" borderId="30" xfId="70" applyFont="1" applyFill="1" applyBorder="1">
      <alignment/>
      <protection/>
    </xf>
    <xf numFmtId="0" fontId="80" fillId="0" borderId="0" xfId="70" applyFont="1" applyFill="1">
      <alignment/>
      <protection/>
    </xf>
    <xf numFmtId="0" fontId="25" fillId="0" borderId="0" xfId="70" applyFont="1" applyFill="1" applyAlignment="1">
      <alignment vertical="center"/>
      <protection/>
    </xf>
    <xf numFmtId="0" fontId="80" fillId="0" borderId="0" xfId="70" applyFont="1" applyFill="1" applyAlignment="1">
      <alignment wrapText="1"/>
      <protection/>
    </xf>
    <xf numFmtId="0" fontId="24" fillId="0" borderId="0" xfId="70" applyFont="1" applyFill="1" applyAlignment="1">
      <alignment horizontal="right"/>
      <protection/>
    </xf>
    <xf numFmtId="0" fontId="25" fillId="0" borderId="41" xfId="70" applyFont="1" applyFill="1" applyBorder="1">
      <alignment/>
      <protection/>
    </xf>
    <xf numFmtId="0" fontId="24" fillId="0" borderId="0" xfId="70" applyFont="1" applyFill="1" applyAlignment="1">
      <alignment horizontal="left"/>
      <protection/>
    </xf>
    <xf numFmtId="0" fontId="138" fillId="0" borderId="0" xfId="70" applyFont="1" applyFill="1">
      <alignment/>
      <protection/>
    </xf>
    <xf numFmtId="2" fontId="24" fillId="0" borderId="41" xfId="70" applyNumberFormat="1" applyFont="1" applyFill="1" applyBorder="1" applyAlignment="1">
      <alignment horizontal="center"/>
      <protection/>
    </xf>
    <xf numFmtId="0" fontId="25" fillId="0" borderId="0" xfId="70" applyFont="1" applyFill="1" applyAlignment="1">
      <alignment wrapText="1"/>
      <protection/>
    </xf>
    <xf numFmtId="0" fontId="25" fillId="0" borderId="97" xfId="70" applyFont="1" applyFill="1" applyBorder="1">
      <alignment/>
      <protection/>
    </xf>
    <xf numFmtId="0" fontId="25" fillId="0" borderId="98" xfId="70" applyFont="1" applyFill="1" applyBorder="1">
      <alignment/>
      <protection/>
    </xf>
    <xf numFmtId="0" fontId="25" fillId="0" borderId="34" xfId="70" applyFont="1" applyFill="1" applyBorder="1">
      <alignment/>
      <protection/>
    </xf>
    <xf numFmtId="0" fontId="24" fillId="0" borderId="98" xfId="70" applyFont="1" applyFill="1" applyBorder="1" applyAlignment="1">
      <alignment horizontal="right"/>
      <protection/>
    </xf>
    <xf numFmtId="164" fontId="24" fillId="0" borderId="41" xfId="70" applyNumberFormat="1" applyFont="1" applyFill="1" applyBorder="1">
      <alignment/>
      <protection/>
    </xf>
    <xf numFmtId="0" fontId="24" fillId="0" borderId="0" xfId="70" applyFont="1" applyFill="1" applyAlignment="1">
      <alignment horizontal="center"/>
      <protection/>
    </xf>
    <xf numFmtId="0" fontId="25" fillId="0" borderId="53" xfId="70" applyFont="1" applyFill="1" applyBorder="1">
      <alignment/>
      <protection/>
    </xf>
    <xf numFmtId="0" fontId="24" fillId="0" borderId="42" xfId="70" applyFont="1" applyFill="1" applyBorder="1" applyAlignment="1">
      <alignment horizontal="right"/>
      <protection/>
    </xf>
    <xf numFmtId="0" fontId="24" fillId="0" borderId="52" xfId="70" applyFont="1" applyFill="1" applyBorder="1">
      <alignment/>
      <protection/>
    </xf>
    <xf numFmtId="2" fontId="0" fillId="0" borderId="21" xfId="0" applyNumberForma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center"/>
    </xf>
    <xf numFmtId="176" fontId="24" fillId="0" borderId="99" xfId="70" applyNumberFormat="1" applyFont="1" applyFill="1" applyBorder="1" applyAlignment="1">
      <alignment horizontal="center"/>
      <protection/>
    </xf>
    <xf numFmtId="0" fontId="25" fillId="0" borderId="21" xfId="70" applyFont="1" applyFill="1" applyBorder="1">
      <alignment/>
      <protection/>
    </xf>
    <xf numFmtId="2" fontId="24" fillId="0" borderId="21" xfId="70" applyNumberFormat="1" applyFont="1" applyFill="1" applyBorder="1" applyAlignment="1">
      <alignment horizontal="center"/>
      <protection/>
    </xf>
    <xf numFmtId="2" fontId="25" fillId="0" borderId="21" xfId="70" applyNumberFormat="1" applyFont="1" applyFill="1" applyBorder="1" applyAlignment="1">
      <alignment horizontal="center"/>
      <protection/>
    </xf>
    <xf numFmtId="164" fontId="24" fillId="0" borderId="21" xfId="70" applyNumberFormat="1" applyFont="1" applyFill="1" applyBorder="1">
      <alignment/>
      <protection/>
    </xf>
    <xf numFmtId="0" fontId="8" fillId="0" borderId="40" xfId="70" applyFill="1" applyBorder="1">
      <alignment/>
      <protection/>
    </xf>
    <xf numFmtId="0" fontId="8" fillId="0" borderId="9" xfId="70" applyFill="1" applyBorder="1">
      <alignment/>
      <protection/>
    </xf>
    <xf numFmtId="2" fontId="8" fillId="0" borderId="9" xfId="70" applyNumberFormat="1" applyFill="1" applyBorder="1">
      <alignment/>
      <protection/>
    </xf>
    <xf numFmtId="2" fontId="10" fillId="0" borderId="9" xfId="70" applyNumberFormat="1" applyFont="1" applyFill="1" applyBorder="1">
      <alignment/>
      <protection/>
    </xf>
    <xf numFmtId="2" fontId="10" fillId="0" borderId="95" xfId="70" applyNumberFormat="1" applyFont="1" applyFill="1" applyBorder="1">
      <alignment/>
      <protection/>
    </xf>
    <xf numFmtId="0" fontId="198" fillId="0" borderId="1" xfId="0" applyFont="1" applyBorder="1" applyAlignment="1">
      <alignment/>
    </xf>
    <xf numFmtId="0" fontId="25" fillId="0" borderId="0" xfId="70" applyFont="1" applyAlignment="1">
      <alignment horizontal="center"/>
      <protection/>
    </xf>
    <xf numFmtId="164" fontId="25" fillId="0" borderId="100" xfId="58" applyFont="1" applyBorder="1" applyAlignment="1">
      <alignment horizontal="center"/>
    </xf>
    <xf numFmtId="176" fontId="25" fillId="0" borderId="100" xfId="58" applyNumberFormat="1" applyFont="1" applyBorder="1" applyAlignment="1">
      <alignment horizontal="center"/>
    </xf>
    <xf numFmtId="0" fontId="24" fillId="0" borderId="42" xfId="70" applyFont="1" applyBorder="1" applyAlignment="1">
      <alignment wrapText="1"/>
      <protection/>
    </xf>
    <xf numFmtId="164" fontId="25" fillId="0" borderId="21" xfId="58" applyFont="1" applyBorder="1" applyAlignment="1">
      <alignment horizontal="center"/>
    </xf>
    <xf numFmtId="176" fontId="25" fillId="0" borderId="21" xfId="58" applyNumberFormat="1" applyFont="1" applyBorder="1" applyAlignment="1">
      <alignment horizontal="center"/>
    </xf>
    <xf numFmtId="164" fontId="25" fillId="0" borderId="95" xfId="58" applyFont="1" applyBorder="1" applyAlignment="1">
      <alignment horizontal="center"/>
    </xf>
    <xf numFmtId="176" fontId="25" fillId="0" borderId="95" xfId="58" applyNumberFormat="1" applyFont="1" applyBorder="1" applyAlignment="1">
      <alignment horizontal="center"/>
    </xf>
    <xf numFmtId="164" fontId="24" fillId="0" borderId="95" xfId="58" applyFont="1" applyBorder="1" applyAlignment="1">
      <alignment horizontal="center"/>
    </xf>
    <xf numFmtId="176" fontId="24" fillId="0" borderId="95" xfId="58" applyNumberFormat="1" applyFont="1" applyBorder="1" applyAlignment="1">
      <alignment horizontal="center"/>
    </xf>
    <xf numFmtId="164" fontId="24" fillId="0" borderId="1" xfId="58" applyFont="1" applyBorder="1" applyAlignment="1">
      <alignment horizontal="center"/>
    </xf>
    <xf numFmtId="176" fontId="24" fillId="0" borderId="1" xfId="58" applyNumberFormat="1" applyFont="1" applyBorder="1" applyAlignment="1">
      <alignment horizontal="center"/>
    </xf>
    <xf numFmtId="176" fontId="25" fillId="0" borderId="21" xfId="70" applyNumberFormat="1" applyFont="1" applyBorder="1" applyAlignment="1">
      <alignment horizontal="center"/>
      <protection/>
    </xf>
    <xf numFmtId="0" fontId="80" fillId="0" borderId="0" xfId="70" applyFont="1" applyAlignment="1">
      <alignment horizontal="left"/>
      <protection/>
    </xf>
    <xf numFmtId="164" fontId="24" fillId="0" borderId="21" xfId="58" applyFont="1" applyBorder="1" applyAlignment="1">
      <alignment horizontal="center"/>
    </xf>
    <xf numFmtId="176" fontId="24" fillId="0" borderId="21" xfId="58" applyNumberFormat="1" applyFont="1" applyBorder="1" applyAlignment="1">
      <alignment horizontal="center"/>
    </xf>
    <xf numFmtId="164" fontId="25" fillId="0" borderId="40" xfId="58" applyFont="1" applyBorder="1" applyAlignment="1">
      <alignment horizontal="center"/>
    </xf>
    <xf numFmtId="164" fontId="25" fillId="0" borderId="1" xfId="58" applyFont="1" applyBorder="1" applyAlignment="1">
      <alignment horizontal="center"/>
    </xf>
    <xf numFmtId="176" fontId="25" fillId="0" borderId="1" xfId="58" applyNumberFormat="1" applyFont="1" applyBorder="1" applyAlignment="1">
      <alignment horizontal="center"/>
    </xf>
    <xf numFmtId="0" fontId="24" fillId="0" borderId="0" xfId="70" applyFont="1" applyAlignment="1">
      <alignment horizontal="center" wrapText="1"/>
      <protection/>
    </xf>
    <xf numFmtId="0" fontId="25" fillId="0" borderId="0" xfId="70" applyFont="1" applyAlignment="1">
      <alignment horizontal="left" vertical="top" wrapText="1"/>
      <protection/>
    </xf>
    <xf numFmtId="0" fontId="80" fillId="0" borderId="0" xfId="70" applyFont="1">
      <alignment/>
      <protection/>
    </xf>
    <xf numFmtId="0" fontId="188" fillId="0" borderId="0" xfId="0" applyFont="1" applyAlignment="1">
      <alignment/>
    </xf>
    <xf numFmtId="0" fontId="24" fillId="0" borderId="30" xfId="70" applyFont="1" applyBorder="1">
      <alignment/>
      <protection/>
    </xf>
    <xf numFmtId="0" fontId="24" fillId="0" borderId="44" xfId="70" applyFont="1" applyBorder="1">
      <alignment/>
      <protection/>
    </xf>
    <xf numFmtId="0" fontId="25" fillId="0" borderId="9" xfId="70" applyFont="1" applyBorder="1" applyAlignment="1">
      <alignment horizontal="center"/>
      <protection/>
    </xf>
    <xf numFmtId="0" fontId="25" fillId="0" borderId="21" xfId="70" applyFont="1" applyBorder="1" applyAlignment="1">
      <alignment horizontal="center"/>
      <protection/>
    </xf>
    <xf numFmtId="176" fontId="24" fillId="0" borderId="101" xfId="58" applyNumberFormat="1" applyFont="1" applyBorder="1" applyAlignment="1">
      <alignment horizontal="center"/>
    </xf>
    <xf numFmtId="0" fontId="25" fillId="0" borderId="40" xfId="70" applyFont="1" applyBorder="1" applyAlignment="1">
      <alignment horizontal="center"/>
      <protection/>
    </xf>
    <xf numFmtId="164" fontId="25" fillId="0" borderId="9" xfId="70" applyNumberFormat="1" applyFont="1" applyBorder="1" applyAlignment="1">
      <alignment horizontal="center"/>
      <protection/>
    </xf>
    <xf numFmtId="164" fontId="25" fillId="0" borderId="9" xfId="58" applyFont="1" applyBorder="1" applyAlignment="1">
      <alignment horizontal="center"/>
    </xf>
    <xf numFmtId="176" fontId="25" fillId="0" borderId="15" xfId="70" applyNumberFormat="1" applyFont="1" applyBorder="1" applyAlignment="1">
      <alignment horizontal="center"/>
      <protection/>
    </xf>
    <xf numFmtId="176" fontId="25" fillId="0" borderId="40" xfId="70" applyNumberFormat="1" applyFont="1" applyBorder="1" applyAlignment="1">
      <alignment horizontal="center"/>
      <protection/>
    </xf>
    <xf numFmtId="0" fontId="188" fillId="0" borderId="1" xfId="0" applyFont="1" applyFill="1" applyBorder="1" applyAlignment="1">
      <alignment horizontal="center" vertical="center" wrapText="1"/>
    </xf>
    <xf numFmtId="0" fontId="162" fillId="0" borderId="1" xfId="0" applyFont="1" applyFill="1" applyBorder="1" applyAlignment="1">
      <alignment horizontal="justify" vertical="center" wrapText="1"/>
    </xf>
    <xf numFmtId="0" fontId="39" fillId="0" borderId="15" xfId="67" applyFont="1" applyFill="1" applyBorder="1">
      <alignment/>
      <protection/>
    </xf>
    <xf numFmtId="0" fontId="0" fillId="0" borderId="16" xfId="67" applyFill="1" applyBorder="1">
      <alignment/>
      <protection/>
    </xf>
    <xf numFmtId="0" fontId="0" fillId="0" borderId="17" xfId="67" applyFill="1" applyBorder="1">
      <alignment/>
      <protection/>
    </xf>
    <xf numFmtId="0" fontId="37" fillId="0" borderId="1" xfId="67" applyFont="1" applyFill="1" applyBorder="1" applyAlignment="1">
      <alignment horizontal="center" vertical="top" wrapText="1"/>
      <protection/>
    </xf>
    <xf numFmtId="4" fontId="38" fillId="0" borderId="1" xfId="67" applyNumberFormat="1" applyFont="1" applyFill="1" applyBorder="1" applyAlignment="1">
      <alignment horizontal="center" vertical="top" wrapText="1"/>
      <protection/>
    </xf>
    <xf numFmtId="0" fontId="163" fillId="0" borderId="1" xfId="76" applyNumberFormat="1" applyFont="1" applyBorder="1" applyAlignment="1">
      <alignment horizontal="center"/>
    </xf>
    <xf numFmtId="0" fontId="208" fillId="0" borderId="0" xfId="0" applyFont="1" applyAlignment="1">
      <alignment/>
    </xf>
    <xf numFmtId="0" fontId="208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08" fillId="0" borderId="0" xfId="0" applyFont="1" applyAlignment="1">
      <alignment vertical="center"/>
    </xf>
    <xf numFmtId="165" fontId="24" fillId="0" borderId="82" xfId="59" applyFont="1" applyBorder="1" applyAlignment="1">
      <alignment horizontal="center" vertical="center" wrapText="1"/>
    </xf>
    <xf numFmtId="0" fontId="25" fillId="0" borderId="9" xfId="73" applyFont="1" applyBorder="1" applyAlignment="1">
      <alignment horizontal="center"/>
      <protection/>
    </xf>
    <xf numFmtId="165" fontId="25" fillId="0" borderId="60" xfId="59" applyFont="1" applyBorder="1" applyAlignment="1">
      <alignment horizontal="center"/>
    </xf>
    <xf numFmtId="0" fontId="80" fillId="0" borderId="44" xfId="73" applyFont="1" applyBorder="1">
      <alignment/>
      <protection/>
    </xf>
    <xf numFmtId="165" fontId="80" fillId="0" borderId="60" xfId="59" applyFont="1" applyBorder="1" applyAlignment="1">
      <alignment horizontal="center"/>
    </xf>
    <xf numFmtId="0" fontId="25" fillId="0" borderId="44" xfId="73" applyFont="1" applyBorder="1" applyAlignment="1">
      <alignment wrapText="1"/>
      <protection/>
    </xf>
    <xf numFmtId="0" fontId="25" fillId="0" borderId="9" xfId="73" applyFont="1" applyBorder="1" applyAlignment="1">
      <alignment horizontal="center" vertical="center"/>
      <protection/>
    </xf>
    <xf numFmtId="0" fontId="80" fillId="0" borderId="9" xfId="73" applyFont="1" applyBorder="1" applyAlignment="1">
      <alignment horizontal="center"/>
      <protection/>
    </xf>
    <xf numFmtId="0" fontId="80" fillId="0" borderId="41" xfId="0" applyFont="1" applyBorder="1" applyAlignment="1">
      <alignment wrapText="1"/>
    </xf>
    <xf numFmtId="0" fontId="24" fillId="0" borderId="44" xfId="73" applyFont="1" applyBorder="1" applyAlignment="1">
      <alignment horizontal="right"/>
      <protection/>
    </xf>
    <xf numFmtId="0" fontId="24" fillId="0" borderId="9" xfId="73" applyFont="1" applyBorder="1" applyAlignment="1">
      <alignment horizontal="center"/>
      <protection/>
    </xf>
    <xf numFmtId="165" fontId="24" fillId="0" borderId="60" xfId="59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5" fillId="0" borderId="1" xfId="73" applyFont="1" applyBorder="1" applyAlignment="1">
      <alignment horizontal="center"/>
      <protection/>
    </xf>
    <xf numFmtId="165" fontId="24" fillId="0" borderId="59" xfId="59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165" fontId="24" fillId="0" borderId="60" xfId="59" applyFont="1" applyFill="1" applyBorder="1" applyAlignment="1">
      <alignment horizontal="center"/>
    </xf>
    <xf numFmtId="0" fontId="24" fillId="0" borderId="25" xfId="71" applyFont="1" applyBorder="1" applyAlignment="1" quotePrefix="1">
      <alignment horizontal="right" wrapText="1"/>
      <protection/>
    </xf>
    <xf numFmtId="0" fontId="25" fillId="0" borderId="1" xfId="0" applyFont="1" applyBorder="1" applyAlignment="1">
      <alignment horizontal="center"/>
    </xf>
    <xf numFmtId="0" fontId="24" fillId="0" borderId="47" xfId="71" applyFont="1" applyBorder="1" applyAlignment="1">
      <alignment horizontal="right" wrapText="1"/>
      <protection/>
    </xf>
    <xf numFmtId="0" fontId="25" fillId="0" borderId="1" xfId="0" applyFont="1" applyBorder="1" applyAlignment="1">
      <alignment/>
    </xf>
    <xf numFmtId="0" fontId="25" fillId="0" borderId="21" xfId="73" applyFont="1" applyBorder="1" applyAlignment="1">
      <alignment horizontal="center"/>
      <protection/>
    </xf>
    <xf numFmtId="165" fontId="25" fillId="0" borderId="102" xfId="59" applyFont="1" applyBorder="1" applyAlignment="1">
      <alignment horizontal="center"/>
    </xf>
    <xf numFmtId="165" fontId="25" fillId="0" borderId="102" xfId="59" applyFont="1" applyFill="1" applyBorder="1" applyAlignment="1">
      <alignment horizontal="center"/>
    </xf>
    <xf numFmtId="0" fontId="24" fillId="0" borderId="25" xfId="73" applyFont="1" applyBorder="1" applyAlignment="1">
      <alignment horizontal="right"/>
      <protection/>
    </xf>
    <xf numFmtId="0" fontId="25" fillId="0" borderId="25" xfId="73" applyFont="1" applyBorder="1" applyAlignment="1">
      <alignment horizontal="center"/>
      <protection/>
    </xf>
    <xf numFmtId="165" fontId="24" fillId="0" borderId="103" xfId="59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165" fontId="24" fillId="0" borderId="102" xfId="59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40" xfId="73" applyFont="1" applyBorder="1" applyAlignment="1">
      <alignment horizontal="center"/>
      <protection/>
    </xf>
    <xf numFmtId="165" fontId="24" fillId="0" borderId="70" xfId="59" applyFont="1" applyBorder="1" applyAlignment="1">
      <alignment horizontal="center" vertical="center"/>
    </xf>
    <xf numFmtId="165" fontId="24" fillId="0" borderId="17" xfId="59" applyFont="1" applyBorder="1" applyAlignment="1">
      <alignment horizontal="center" vertical="center"/>
    </xf>
    <xf numFmtId="165" fontId="24" fillId="0" borderId="30" xfId="59" applyFont="1" applyBorder="1" applyAlignment="1">
      <alignment horizontal="center" vertical="center"/>
    </xf>
    <xf numFmtId="165" fontId="24" fillId="0" borderId="14" xfId="59" applyFont="1" applyBorder="1" applyAlignment="1">
      <alignment horizontal="center"/>
    </xf>
    <xf numFmtId="165" fontId="24" fillId="0" borderId="30" xfId="59" applyFont="1" applyBorder="1" applyAlignment="1">
      <alignment horizontal="center"/>
    </xf>
    <xf numFmtId="0" fontId="25" fillId="0" borderId="0" xfId="73" applyFont="1" applyAlignment="1">
      <alignment horizontal="center"/>
      <protection/>
    </xf>
    <xf numFmtId="165" fontId="24" fillId="0" borderId="0" xfId="59" applyFont="1" applyAlignment="1">
      <alignment horizontal="center"/>
    </xf>
    <xf numFmtId="0" fontId="24" fillId="0" borderId="19" xfId="73" applyFont="1" applyBorder="1">
      <alignment/>
      <protection/>
    </xf>
    <xf numFmtId="0" fontId="25" fillId="0" borderId="19" xfId="73" applyFont="1" applyBorder="1">
      <alignment/>
      <protection/>
    </xf>
    <xf numFmtId="165" fontId="24" fillId="0" borderId="19" xfId="59" applyFont="1" applyBorder="1" applyAlignment="1">
      <alignment horizontal="center"/>
    </xf>
    <xf numFmtId="0" fontId="25" fillId="0" borderId="25" xfId="73" applyFont="1" applyBorder="1" applyAlignment="1">
      <alignment horizontal="left"/>
      <protection/>
    </xf>
    <xf numFmtId="0" fontId="25" fillId="0" borderId="25" xfId="73" applyFont="1" applyBorder="1">
      <alignment/>
      <protection/>
    </xf>
    <xf numFmtId="0" fontId="25" fillId="0" borderId="40" xfId="73" applyFont="1" applyFill="1" applyBorder="1" applyAlignment="1">
      <alignment horizontal="center"/>
      <protection/>
    </xf>
    <xf numFmtId="0" fontId="25" fillId="0" borderId="21" xfId="73" applyFont="1" applyBorder="1">
      <alignment/>
      <protection/>
    </xf>
    <xf numFmtId="0" fontId="25" fillId="0" borderId="9" xfId="73" applyFont="1" applyBorder="1" applyAlignment="1">
      <alignment horizontal="center"/>
      <protection/>
    </xf>
    <xf numFmtId="165" fontId="25" fillId="0" borderId="30" xfId="59" applyFont="1" applyBorder="1" applyAlignment="1">
      <alignment horizontal="center"/>
    </xf>
    <xf numFmtId="0" fontId="25" fillId="0" borderId="21" xfId="0" applyFont="1" applyBorder="1" applyAlignment="1" quotePrefix="1">
      <alignment/>
    </xf>
    <xf numFmtId="0" fontId="25" fillId="0" borderId="2" xfId="0" applyFont="1" applyBorder="1" applyAlignment="1">
      <alignment horizontal="center"/>
    </xf>
    <xf numFmtId="0" fontId="24" fillId="0" borderId="25" xfId="73" applyFont="1" applyBorder="1">
      <alignment/>
      <protection/>
    </xf>
    <xf numFmtId="0" fontId="24" fillId="0" borderId="1" xfId="73" applyFont="1" applyBorder="1" applyAlignment="1">
      <alignment horizontal="center"/>
      <protection/>
    </xf>
    <xf numFmtId="0" fontId="24" fillId="0" borderId="0" xfId="73" applyFont="1" applyAlignment="1">
      <alignment horizontal="right"/>
      <protection/>
    </xf>
    <xf numFmtId="0" fontId="70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62" fillId="0" borderId="63" xfId="0" applyFont="1" applyBorder="1" applyAlignment="1">
      <alignment horizontal="center" vertical="center" wrapText="1"/>
    </xf>
    <xf numFmtId="0" fontId="85" fillId="0" borderId="85" xfId="0" applyFont="1" applyBorder="1" applyAlignment="1">
      <alignment horizontal="center" vertical="center" wrapText="1"/>
    </xf>
    <xf numFmtId="0" fontId="85" fillId="0" borderId="86" xfId="0" applyFont="1" applyBorder="1" applyAlignment="1">
      <alignment horizontal="center" vertical="center" wrapText="1"/>
    </xf>
    <xf numFmtId="0" fontId="86" fillId="0" borderId="54" xfId="0" applyFont="1" applyBorder="1" applyAlignment="1">
      <alignment horizontal="center" vertical="center" wrapText="1"/>
    </xf>
    <xf numFmtId="0" fontId="198" fillId="0" borderId="60" xfId="0" applyFont="1" applyBorder="1" applyAlignment="1">
      <alignment horizontal="center" vertical="center"/>
    </xf>
    <xf numFmtId="0" fontId="86" fillId="0" borderId="9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  <xf numFmtId="0" fontId="159" fillId="0" borderId="51" xfId="0" applyFont="1" applyBorder="1" applyAlignment="1">
      <alignment horizontal="right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1" fontId="0" fillId="0" borderId="54" xfId="0" applyNumberFormat="1" applyBorder="1" applyAlignment="1">
      <alignment horizontal="center"/>
    </xf>
    <xf numFmtId="0" fontId="0" fillId="0" borderId="104" xfId="0" applyBorder="1" applyAlignment="1">
      <alignment/>
    </xf>
    <xf numFmtId="10" fontId="0" fillId="0" borderId="60" xfId="0" applyNumberFormat="1" applyBorder="1" applyAlignment="1">
      <alignment/>
    </xf>
    <xf numFmtId="0" fontId="87" fillId="0" borderId="44" xfId="0" applyFont="1" applyBorder="1" applyAlignment="1">
      <alignment wrapText="1"/>
    </xf>
    <xf numFmtId="0" fontId="87" fillId="0" borderId="9" xfId="0" applyFont="1" applyBorder="1" applyAlignment="1">
      <alignment wrapText="1"/>
    </xf>
    <xf numFmtId="1" fontId="86" fillId="0" borderId="9" xfId="0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10" fontId="86" fillId="0" borderId="60" xfId="0" applyNumberFormat="1" applyFont="1" applyBorder="1" applyAlignment="1">
      <alignment wrapText="1"/>
    </xf>
    <xf numFmtId="0" fontId="85" fillId="0" borderId="44" xfId="0" applyFont="1" applyBorder="1" applyAlignment="1">
      <alignment horizontal="center" wrapText="1"/>
    </xf>
    <xf numFmtId="0" fontId="85" fillId="0" borderId="9" xfId="0" applyFont="1" applyBorder="1" applyAlignment="1">
      <alignment horizontal="left" wrapText="1"/>
    </xf>
    <xf numFmtId="1" fontId="88" fillId="0" borderId="9" xfId="0" applyNumberFormat="1" applyFont="1" applyBorder="1" applyAlignment="1">
      <alignment horizontal="center" wrapText="1"/>
    </xf>
    <xf numFmtId="10" fontId="88" fillId="0" borderId="60" xfId="0" applyNumberFormat="1" applyFont="1" applyBorder="1" applyAlignment="1">
      <alignment horizontal="left" wrapText="1"/>
    </xf>
    <xf numFmtId="0" fontId="85" fillId="0" borderId="44" xfId="0" applyFont="1" applyBorder="1" applyAlignment="1" quotePrefix="1">
      <alignment horizontal="center" wrapText="1"/>
    </xf>
    <xf numFmtId="10" fontId="88" fillId="0" borderId="60" xfId="0" applyNumberFormat="1" applyFont="1" applyBorder="1" applyAlignment="1">
      <alignment horizontal="center" wrapText="1"/>
    </xf>
    <xf numFmtId="0" fontId="88" fillId="0" borderId="9" xfId="0" applyFont="1" applyBorder="1" applyAlignment="1">
      <alignment horizontal="right" wrapText="1"/>
    </xf>
    <xf numFmtId="0" fontId="85" fillId="0" borderId="9" xfId="0" applyFont="1" applyBorder="1" applyAlignment="1">
      <alignment horizontal="right" wrapText="1"/>
    </xf>
    <xf numFmtId="1" fontId="85" fillId="0" borderId="9" xfId="0" applyNumberFormat="1" applyFont="1" applyBorder="1" applyAlignment="1">
      <alignment horizontal="center" wrapText="1"/>
    </xf>
    <xf numFmtId="10" fontId="85" fillId="0" borderId="60" xfId="0" applyNumberFormat="1" applyFont="1" applyBorder="1" applyAlignment="1">
      <alignment horizontal="center" wrapText="1"/>
    </xf>
    <xf numFmtId="1" fontId="25" fillId="0" borderId="9" xfId="0" applyNumberFormat="1" applyFont="1" applyBorder="1" applyAlignment="1">
      <alignment horizontal="center"/>
    </xf>
    <xf numFmtId="0" fontId="85" fillId="0" borderId="9" xfId="0" applyFont="1" applyBorder="1" applyAlignment="1">
      <alignment horizontal="left"/>
    </xf>
    <xf numFmtId="0" fontId="88" fillId="0" borderId="9" xfId="0" applyFont="1" applyBorder="1" applyAlignment="1">
      <alignment horizontal="left" wrapText="1"/>
    </xf>
    <xf numFmtId="2" fontId="88" fillId="0" borderId="9" xfId="0" applyNumberFormat="1" applyFont="1" applyBorder="1" applyAlignment="1">
      <alignment horizontal="center" wrapText="1"/>
    </xf>
    <xf numFmtId="0" fontId="85" fillId="0" borderId="102" xfId="0" applyFont="1" applyBorder="1" applyAlignment="1" quotePrefix="1">
      <alignment horizontal="center"/>
    </xf>
    <xf numFmtId="0" fontId="85" fillId="0" borderId="30" xfId="0" applyFont="1" applyBorder="1" applyAlignment="1">
      <alignment horizontal="left" wrapText="1"/>
    </xf>
    <xf numFmtId="2" fontId="85" fillId="0" borderId="0" xfId="0" applyNumberFormat="1" applyFont="1" applyAlignment="1">
      <alignment horizontal="center" wrapText="1"/>
    </xf>
    <xf numFmtId="0" fontId="85" fillId="0" borderId="44" xfId="0" applyFont="1" applyBorder="1" applyAlignment="1" quotePrefix="1">
      <alignment horizontal="center"/>
    </xf>
    <xf numFmtId="1" fontId="0" fillId="0" borderId="9" xfId="0" applyNumberFormat="1" applyBorder="1" applyAlignment="1">
      <alignment horizontal="center"/>
    </xf>
    <xf numFmtId="0" fontId="85" fillId="0" borderId="105" xfId="0" applyFont="1" applyBorder="1" applyAlignment="1" quotePrefix="1">
      <alignment horizontal="center" wrapText="1"/>
    </xf>
    <xf numFmtId="0" fontId="87" fillId="0" borderId="106" xfId="0" applyFont="1" applyBorder="1" applyAlignment="1">
      <alignment wrapText="1"/>
    </xf>
    <xf numFmtId="1" fontId="85" fillId="0" borderId="106" xfId="0" applyNumberFormat="1" applyFont="1" applyBorder="1" applyAlignment="1">
      <alignment horizontal="center" wrapText="1"/>
    </xf>
    <xf numFmtId="0" fontId="87" fillId="0" borderId="44" xfId="0" applyFont="1" applyBorder="1" applyAlignment="1">
      <alignment/>
    </xf>
    <xf numFmtId="0" fontId="87" fillId="0" borderId="9" xfId="0" applyFont="1" applyBorder="1" applyAlignment="1">
      <alignment horizontal="left"/>
    </xf>
    <xf numFmtId="10" fontId="0" fillId="0" borderId="107" xfId="0" applyNumberFormat="1" applyBorder="1" applyAlignment="1">
      <alignment/>
    </xf>
    <xf numFmtId="0" fontId="85" fillId="0" borderId="44" xfId="0" applyFont="1" applyBorder="1" applyAlignment="1">
      <alignment horizontal="center"/>
    </xf>
    <xf numFmtId="0" fontId="88" fillId="0" borderId="9" xfId="0" applyFont="1" applyBorder="1" applyAlignment="1">
      <alignment horizontal="left"/>
    </xf>
    <xf numFmtId="1" fontId="85" fillId="0" borderId="0" xfId="0" applyNumberFormat="1" applyFont="1" applyAlignment="1">
      <alignment horizontal="center" wrapText="1"/>
    </xf>
    <xf numFmtId="0" fontId="159" fillId="0" borderId="9" xfId="0" applyFont="1" applyBorder="1" applyAlignment="1">
      <alignment/>
    </xf>
    <xf numFmtId="10" fontId="159" fillId="0" borderId="60" xfId="0" applyNumberFormat="1" applyFont="1" applyBorder="1" applyAlignment="1">
      <alignment/>
    </xf>
    <xf numFmtId="0" fontId="89" fillId="0" borderId="9" xfId="0" applyFont="1" applyBorder="1" applyAlignment="1">
      <alignment horizontal="left"/>
    </xf>
    <xf numFmtId="0" fontId="78" fillId="0" borderId="9" xfId="0" applyFont="1" applyBorder="1" applyAlignment="1">
      <alignment horizontal="right"/>
    </xf>
    <xf numFmtId="0" fontId="88" fillId="0" borderId="9" xfId="0" applyFont="1" applyBorder="1" applyAlignment="1">
      <alignment horizontal="right"/>
    </xf>
    <xf numFmtId="1" fontId="164" fillId="0" borderId="9" xfId="0" applyNumberFormat="1" applyFont="1" applyBorder="1" applyAlignment="1">
      <alignment horizontal="center"/>
    </xf>
    <xf numFmtId="0" fontId="78" fillId="0" borderId="9" xfId="0" applyFont="1" applyBorder="1" applyAlignment="1">
      <alignment horizontal="left"/>
    </xf>
    <xf numFmtId="0" fontId="85" fillId="0" borderId="9" xfId="0" applyFont="1" applyBorder="1" applyAlignment="1">
      <alignment horizontal="center"/>
    </xf>
    <xf numFmtId="0" fontId="88" fillId="0" borderId="9" xfId="0" applyFont="1" applyBorder="1" applyAlignment="1">
      <alignment horizontal="center"/>
    </xf>
    <xf numFmtId="1" fontId="85" fillId="0" borderId="42" xfId="0" applyNumberFormat="1" applyFont="1" applyBorder="1" applyAlignment="1">
      <alignment horizontal="center" wrapText="1"/>
    </xf>
    <xf numFmtId="0" fontId="85" fillId="0" borderId="44" xfId="0" applyFont="1" applyBorder="1" applyAlignment="1" quotePrefix="1">
      <alignment/>
    </xf>
    <xf numFmtId="0" fontId="88" fillId="0" borderId="9" xfId="0" applyFont="1" applyBorder="1" applyAlignment="1">
      <alignment/>
    </xf>
    <xf numFmtId="0" fontId="77" fillId="0" borderId="9" xfId="0" applyFont="1" applyBorder="1" applyAlignment="1">
      <alignment horizontal="left"/>
    </xf>
    <xf numFmtId="0" fontId="77" fillId="0" borderId="9" xfId="0" applyFont="1" applyBorder="1" applyAlignment="1">
      <alignment horizontal="right"/>
    </xf>
    <xf numFmtId="0" fontId="85" fillId="0" borderId="9" xfId="0" applyFont="1" applyBorder="1" applyAlignment="1">
      <alignment horizontal="right"/>
    </xf>
    <xf numFmtId="0" fontId="88" fillId="0" borderId="44" xfId="0" applyFont="1" applyBorder="1" applyAlignment="1" quotePrefix="1">
      <alignment horizontal="center"/>
    </xf>
    <xf numFmtId="0" fontId="85" fillId="0" borderId="41" xfId="0" applyFont="1" applyBorder="1" applyAlignment="1" quotePrefix="1">
      <alignment horizontal="center"/>
    </xf>
    <xf numFmtId="0" fontId="0" fillId="0" borderId="41" xfId="0" applyBorder="1" applyAlignment="1">
      <alignment/>
    </xf>
    <xf numFmtId="0" fontId="85" fillId="0" borderId="41" xfId="0" applyFont="1" applyBorder="1" applyAlignment="1" quotePrefix="1">
      <alignment horizontal="center" wrapText="1"/>
    </xf>
    <xf numFmtId="0" fontId="87" fillId="0" borderId="0" xfId="0" applyFont="1" applyAlignment="1">
      <alignment wrapText="1"/>
    </xf>
    <xf numFmtId="1" fontId="85" fillId="0" borderId="54" xfId="0" applyNumberFormat="1" applyFont="1" applyBorder="1" applyAlignment="1">
      <alignment horizontal="center" wrapText="1"/>
    </xf>
    <xf numFmtId="0" fontId="87" fillId="0" borderId="21" xfId="0" applyFont="1" applyBorder="1" applyAlignment="1">
      <alignment horizontal="left"/>
    </xf>
    <xf numFmtId="0" fontId="87" fillId="0" borderId="108" xfId="0" applyFont="1" applyBorder="1" applyAlignment="1">
      <alignment wrapText="1"/>
    </xf>
    <xf numFmtId="0" fontId="81" fillId="0" borderId="30" xfId="0" applyFont="1" applyBorder="1" applyAlignment="1">
      <alignment horizontal="right"/>
    </xf>
    <xf numFmtId="1" fontId="159" fillId="0" borderId="9" xfId="0" applyNumberFormat="1" applyFont="1" applyBorder="1" applyAlignment="1">
      <alignment horizontal="center"/>
    </xf>
    <xf numFmtId="1" fontId="159" fillId="0" borderId="21" xfId="0" applyNumberFormat="1" applyFont="1" applyBorder="1" applyAlignment="1">
      <alignment horizontal="center"/>
    </xf>
    <xf numFmtId="0" fontId="0" fillId="0" borderId="105" xfId="0" applyBorder="1" applyAlignment="1">
      <alignment/>
    </xf>
    <xf numFmtId="0" fontId="0" fillId="0" borderId="42" xfId="0" applyBorder="1" applyAlignment="1">
      <alignment/>
    </xf>
    <xf numFmtId="1" fontId="0" fillId="0" borderId="106" xfId="0" applyNumberFormat="1" applyBorder="1" applyAlignment="1">
      <alignment horizontal="center"/>
    </xf>
    <xf numFmtId="0" fontId="0" fillId="0" borderId="106" xfId="0" applyBorder="1" applyAlignment="1">
      <alignment/>
    </xf>
    <xf numFmtId="0" fontId="0" fillId="0" borderId="108" xfId="0" applyBorder="1" applyAlignment="1">
      <alignment/>
    </xf>
    <xf numFmtId="10" fontId="0" fillId="0" borderId="62" xfId="0" applyNumberFormat="1" applyBorder="1" applyAlignment="1">
      <alignment/>
    </xf>
    <xf numFmtId="1" fontId="0" fillId="0" borderId="10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49" borderId="0" xfId="0" applyFill="1" applyAlignment="1" quotePrefix="1">
      <alignment/>
    </xf>
    <xf numFmtId="0" fontId="0" fillId="49" borderId="0" xfId="0" applyFill="1" applyAlignment="1">
      <alignment horizontal="center"/>
    </xf>
    <xf numFmtId="0" fontId="0" fillId="49" borderId="0" xfId="0" applyFill="1" applyAlignment="1">
      <alignment/>
    </xf>
    <xf numFmtId="0" fontId="194" fillId="0" borderId="1" xfId="0" applyFont="1" applyBorder="1" applyAlignment="1">
      <alignment wrapText="1"/>
    </xf>
    <xf numFmtId="171" fontId="159" fillId="0" borderId="1" xfId="90" applyFont="1" applyFill="1" applyBorder="1" applyAlignment="1">
      <alignment/>
    </xf>
    <xf numFmtId="0" fontId="62" fillId="39" borderId="1" xfId="0" applyFont="1" applyFill="1" applyBorder="1" applyAlignment="1" applyProtection="1">
      <alignment horizontal="center" vertical="center" wrapText="1"/>
      <protection locked="0"/>
    </xf>
    <xf numFmtId="0" fontId="62" fillId="0" borderId="1" xfId="0" applyFont="1" applyBorder="1" applyAlignment="1" applyProtection="1">
      <alignment horizontal="center" vertical="center"/>
      <protection locked="0"/>
    </xf>
    <xf numFmtId="186" fontId="91" fillId="0" borderId="1" xfId="56" applyNumberFormat="1" applyFont="1" applyFill="1" applyBorder="1" applyAlignment="1" applyProtection="1">
      <alignment vertical="center"/>
      <protection locked="0"/>
    </xf>
    <xf numFmtId="0" fontId="62" fillId="39" borderId="1" xfId="0" applyFont="1" applyFill="1" applyBorder="1" applyAlignment="1" applyProtection="1">
      <alignment horizontal="right" vertical="center"/>
      <protection locked="0"/>
    </xf>
    <xf numFmtId="186" fontId="62" fillId="0" borderId="1" xfId="56" applyNumberFormat="1" applyFont="1" applyFill="1" applyBorder="1" applyAlignment="1" applyProtection="1">
      <alignment vertical="center"/>
      <protection locked="0"/>
    </xf>
    <xf numFmtId="0" fontId="91" fillId="39" borderId="2" xfId="0" applyFont="1" applyFill="1" applyBorder="1" applyAlignment="1" applyProtection="1">
      <alignment horizontal="justify" vertical="center"/>
      <protection locked="0"/>
    </xf>
    <xf numFmtId="0" fontId="91" fillId="39" borderId="1" xfId="0" applyFont="1" applyFill="1" applyBorder="1" applyAlignment="1" applyProtection="1">
      <alignment horizontal="justify" vertical="center"/>
      <protection locked="0"/>
    </xf>
    <xf numFmtId="0" fontId="91" fillId="0" borderId="1" xfId="0" applyFont="1" applyBorder="1" applyAlignment="1" applyProtection="1">
      <alignment horizontal="justify" vertical="center"/>
      <protection locked="0"/>
    </xf>
    <xf numFmtId="0" fontId="12" fillId="0" borderId="18" xfId="67" applyFont="1" applyBorder="1" applyAlignment="1">
      <alignment horizontal="right" vertical="top"/>
      <protection/>
    </xf>
    <xf numFmtId="0" fontId="12" fillId="0" borderId="19" xfId="67" applyFont="1" applyBorder="1" applyAlignment="1">
      <alignment horizontal="right" vertical="top"/>
      <protection/>
    </xf>
    <xf numFmtId="0" fontId="12" fillId="0" borderId="20" xfId="67" applyFont="1" applyBorder="1" applyAlignment="1">
      <alignment horizontal="right" vertical="top"/>
      <protection/>
    </xf>
    <xf numFmtId="171" fontId="174" fillId="39" borderId="25" xfId="90" applyFont="1" applyFill="1" applyBorder="1" applyAlignment="1">
      <alignment horizontal="right" vertical="center"/>
    </xf>
    <xf numFmtId="171" fontId="174" fillId="39" borderId="14" xfId="90" applyFont="1" applyFill="1" applyBorder="1" applyAlignment="1">
      <alignment horizontal="right" vertical="center"/>
    </xf>
    <xf numFmtId="0" fontId="168" fillId="20" borderId="1" xfId="0" applyFont="1" applyFill="1" applyBorder="1" applyAlignment="1">
      <alignment horizontal="center" vertical="center" wrapText="1"/>
    </xf>
    <xf numFmtId="0" fontId="168" fillId="0" borderId="1" xfId="0" applyFont="1" applyBorder="1" applyAlignment="1">
      <alignment horizontal="left" vertical="center" wrapText="1"/>
    </xf>
    <xf numFmtId="0" fontId="209" fillId="0" borderId="1" xfId="0" applyFont="1" applyBorder="1" applyAlignment="1">
      <alignment horizontal="right" vertical="center" wrapText="1"/>
    </xf>
    <xf numFmtId="0" fontId="170" fillId="20" borderId="25" xfId="0" applyFont="1" applyFill="1" applyBorder="1" applyAlignment="1">
      <alignment horizontal="center" vertical="center" wrapText="1"/>
    </xf>
    <xf numFmtId="0" fontId="170" fillId="20" borderId="14" xfId="0" applyFont="1" applyFill="1" applyBorder="1" applyAlignment="1">
      <alignment horizontal="center" vertical="center" wrapText="1"/>
    </xf>
    <xf numFmtId="0" fontId="190" fillId="0" borderId="1" xfId="0" applyFont="1" applyBorder="1" applyAlignment="1">
      <alignment vertical="center" wrapText="1"/>
    </xf>
    <xf numFmtId="0" fontId="141" fillId="20" borderId="1" xfId="0" applyFont="1" applyFill="1" applyBorder="1" applyAlignment="1">
      <alignment horizontal="center" vertical="center"/>
    </xf>
    <xf numFmtId="171" fontId="174" fillId="40" borderId="1" xfId="90" applyFont="1" applyFill="1" applyBorder="1" applyAlignment="1">
      <alignment horizontal="center" vertical="center"/>
    </xf>
    <xf numFmtId="0" fontId="180" fillId="0" borderId="25" xfId="0" applyFont="1" applyBorder="1" applyAlignment="1">
      <alignment horizontal="left"/>
    </xf>
    <xf numFmtId="0" fontId="180" fillId="0" borderId="14" xfId="0" applyFont="1" applyBorder="1" applyAlignment="1">
      <alignment horizontal="left"/>
    </xf>
    <xf numFmtId="0" fontId="170" fillId="20" borderId="1" xfId="0" applyFont="1" applyFill="1" applyBorder="1" applyAlignment="1">
      <alignment horizontal="center" vertical="center" wrapText="1"/>
    </xf>
    <xf numFmtId="0" fontId="159" fillId="0" borderId="1" xfId="0" applyFont="1" applyBorder="1" applyAlignment="1">
      <alignment horizontal="center"/>
    </xf>
    <xf numFmtId="0" fontId="165" fillId="0" borderId="1" xfId="0" applyFont="1" applyBorder="1" applyAlignment="1">
      <alignment horizontal="center" vertical="center" wrapText="1"/>
    </xf>
    <xf numFmtId="0" fontId="165" fillId="0" borderId="25" xfId="0" applyFont="1" applyBorder="1" applyAlignment="1">
      <alignment horizontal="center" vertical="center" wrapText="1"/>
    </xf>
    <xf numFmtId="0" fontId="165" fillId="0" borderId="39" xfId="0" applyFont="1" applyBorder="1" applyAlignment="1">
      <alignment horizontal="center" vertical="center" wrapText="1"/>
    </xf>
    <xf numFmtId="0" fontId="165" fillId="0" borderId="14" xfId="0" applyFont="1" applyBorder="1" applyAlignment="1">
      <alignment horizontal="center" vertical="center" wrapText="1"/>
    </xf>
    <xf numFmtId="0" fontId="166" fillId="0" borderId="0" xfId="0" applyFont="1" applyAlignment="1">
      <alignment horizontal="left" wrapText="1"/>
    </xf>
    <xf numFmtId="0" fontId="25" fillId="0" borderId="0" xfId="0" applyFont="1" applyAlignment="1" quotePrefix="1">
      <alignment horizontal="left" wrapText="1"/>
    </xf>
    <xf numFmtId="0" fontId="25" fillId="0" borderId="0" xfId="73" applyFont="1" applyAlignment="1">
      <alignment horizontal="left" wrapText="1"/>
      <protection/>
    </xf>
    <xf numFmtId="0" fontId="40" fillId="0" borderId="0" xfId="73" applyFont="1" applyAlignment="1">
      <alignment horizontal="right"/>
      <protection/>
    </xf>
    <xf numFmtId="0" fontId="40" fillId="0" borderId="0" xfId="73" applyFont="1" applyAlignment="1">
      <alignment horizontal="center" wrapText="1"/>
      <protection/>
    </xf>
    <xf numFmtId="0" fontId="40" fillId="0" borderId="0" xfId="73" applyFont="1" applyAlignment="1">
      <alignment horizontal="center"/>
      <protection/>
    </xf>
    <xf numFmtId="0" fontId="24" fillId="0" borderId="109" xfId="73" applyFont="1" applyBorder="1" applyAlignment="1">
      <alignment horizontal="center" vertical="center" wrapText="1"/>
      <protection/>
    </xf>
    <xf numFmtId="0" fontId="24" fillId="0" borderId="80" xfId="73" applyFont="1" applyBorder="1" applyAlignment="1">
      <alignment horizontal="center" vertical="center" wrapText="1"/>
      <protection/>
    </xf>
    <xf numFmtId="0" fontId="24" fillId="0" borderId="110" xfId="73" applyFont="1" applyBorder="1" applyAlignment="1">
      <alignment horizontal="left" vertical="center" wrapText="1"/>
      <protection/>
    </xf>
    <xf numFmtId="0" fontId="24" fillId="0" borderId="39" xfId="73" applyFont="1" applyBorder="1" applyAlignment="1">
      <alignment horizontal="left" vertical="center" wrapText="1"/>
      <protection/>
    </xf>
    <xf numFmtId="0" fontId="24" fillId="0" borderId="111" xfId="73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96" xfId="0" applyFont="1" applyBorder="1" applyAlignment="1">
      <alignment horizontal="left" vertical="center" wrapText="1"/>
    </xf>
    <xf numFmtId="0" fontId="44" fillId="0" borderId="105" xfId="0" applyFont="1" applyBorder="1" applyAlignment="1">
      <alignment horizontal="left" vertical="center" wrapText="1"/>
    </xf>
    <xf numFmtId="0" fontId="44" fillId="0" borderId="78" xfId="0" applyFont="1" applyBorder="1" applyAlignment="1">
      <alignment horizontal="center" vertical="center" wrapText="1"/>
    </xf>
    <xf numFmtId="0" fontId="44" fillId="0" borderId="79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right"/>
    </xf>
    <xf numFmtId="0" fontId="24" fillId="0" borderId="42" xfId="0" applyFont="1" applyBorder="1" applyAlignment="1">
      <alignment horizontal="right"/>
    </xf>
    <xf numFmtId="0" fontId="24" fillId="0" borderId="53" xfId="0" applyFont="1" applyBorder="1" applyAlignment="1">
      <alignment horizontal="right"/>
    </xf>
    <xf numFmtId="0" fontId="180" fillId="0" borderId="98" xfId="0" applyFont="1" applyBorder="1" applyAlignment="1">
      <alignment horizontal="left"/>
    </xf>
    <xf numFmtId="0" fontId="184" fillId="0" borderId="35" xfId="0" applyFont="1" applyBorder="1" applyAlignment="1">
      <alignment horizontal="center" vertical="center" wrapText="1"/>
    </xf>
    <xf numFmtId="0" fontId="184" fillId="0" borderId="36" xfId="0" applyFont="1" applyBorder="1" applyAlignment="1">
      <alignment horizontal="center" vertical="center" wrapText="1"/>
    </xf>
    <xf numFmtId="0" fontId="184" fillId="49" borderId="35" xfId="0" applyFont="1" applyFill="1" applyBorder="1" applyAlignment="1">
      <alignment horizontal="center" vertical="center" wrapText="1"/>
    </xf>
    <xf numFmtId="0" fontId="184" fillId="49" borderId="36" xfId="0" applyFont="1" applyFill="1" applyBorder="1" applyAlignment="1">
      <alignment horizontal="center" vertical="center" wrapText="1"/>
    </xf>
    <xf numFmtId="0" fontId="184" fillId="50" borderId="101" xfId="0" applyFont="1" applyFill="1" applyBorder="1" applyAlignment="1">
      <alignment horizontal="center" vertical="center" wrapText="1"/>
    </xf>
    <xf numFmtId="0" fontId="184" fillId="50" borderId="99" xfId="0" applyFont="1" applyFill="1" applyBorder="1" applyAlignment="1">
      <alignment horizontal="center" vertical="center" wrapText="1"/>
    </xf>
    <xf numFmtId="0" fontId="184" fillId="50" borderId="113" xfId="0" applyFont="1" applyFill="1" applyBorder="1" applyAlignment="1">
      <alignment horizontal="center" vertical="center" wrapText="1"/>
    </xf>
    <xf numFmtId="0" fontId="184" fillId="42" borderId="101" xfId="0" applyFont="1" applyFill="1" applyBorder="1" applyAlignment="1">
      <alignment horizontal="center" vertical="center" wrapText="1"/>
    </xf>
    <xf numFmtId="0" fontId="184" fillId="42" borderId="99" xfId="0" applyFont="1" applyFill="1" applyBorder="1" applyAlignment="1">
      <alignment horizontal="center" vertical="center" wrapText="1"/>
    </xf>
    <xf numFmtId="0" fontId="184" fillId="42" borderId="114" xfId="0" applyFont="1" applyFill="1" applyBorder="1" applyAlignment="1">
      <alignment horizontal="center" vertical="center" wrapText="1"/>
    </xf>
    <xf numFmtId="0" fontId="183" fillId="51" borderId="35" xfId="0" applyFont="1" applyFill="1" applyBorder="1" applyAlignment="1">
      <alignment horizontal="center" vertical="center" wrapText="1"/>
    </xf>
    <xf numFmtId="0" fontId="183" fillId="51" borderId="37" xfId="0" applyFont="1" applyFill="1" applyBorder="1" applyAlignment="1">
      <alignment horizontal="center" vertical="center" wrapText="1"/>
    </xf>
    <xf numFmtId="0" fontId="177" fillId="0" borderId="1" xfId="0" applyFont="1" applyBorder="1" applyAlignment="1">
      <alignment horizontal="center" vertical="center" wrapText="1"/>
    </xf>
    <xf numFmtId="171" fontId="0" fillId="46" borderId="1" xfId="90" applyFill="1" applyBorder="1" applyAlignment="1">
      <alignment vertical="center" wrapText="1"/>
    </xf>
    <xf numFmtId="0" fontId="202" fillId="0" borderId="0" xfId="0" applyFont="1" applyAlignment="1">
      <alignment horizontal="justify" vertical="center" wrapText="1"/>
    </xf>
    <xf numFmtId="0" fontId="48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199" fillId="0" borderId="51" xfId="0" applyFont="1" applyBorder="1" applyAlignment="1">
      <alignment horizontal="left" vertical="center"/>
    </xf>
    <xf numFmtId="0" fontId="199" fillId="0" borderId="50" xfId="0" applyFont="1" applyBorder="1" applyAlignment="1">
      <alignment horizontal="left" vertical="center"/>
    </xf>
    <xf numFmtId="0" fontId="204" fillId="0" borderId="43" xfId="0" applyFont="1" applyBorder="1" applyAlignment="1">
      <alignment horizontal="left" vertical="center"/>
    </xf>
    <xf numFmtId="0" fontId="204" fillId="0" borderId="52" xfId="0" applyFont="1" applyBorder="1" applyAlignment="1">
      <alignment horizontal="left" vertical="center"/>
    </xf>
    <xf numFmtId="0" fontId="199" fillId="0" borderId="115" xfId="0" applyFont="1" applyBorder="1" applyAlignment="1">
      <alignment horizontal="left" vertical="center"/>
    </xf>
    <xf numFmtId="0" fontId="201" fillId="0" borderId="49" xfId="0" applyFont="1" applyBorder="1" applyAlignment="1">
      <alignment horizontal="left" vertical="center" wrapText="1"/>
    </xf>
    <xf numFmtId="0" fontId="201" fillId="0" borderId="83" xfId="0" applyFont="1" applyBorder="1" applyAlignment="1">
      <alignment horizontal="left" vertical="center" wrapText="1"/>
    </xf>
    <xf numFmtId="0" fontId="201" fillId="0" borderId="84" xfId="0" applyFont="1" applyBorder="1" applyAlignment="1">
      <alignment horizontal="left" vertical="center" wrapText="1"/>
    </xf>
    <xf numFmtId="0" fontId="199" fillId="0" borderId="51" xfId="0" applyFont="1" applyBorder="1" applyAlignment="1">
      <alignment horizontal="left" vertical="center" wrapText="1"/>
    </xf>
    <xf numFmtId="0" fontId="199" fillId="0" borderId="50" xfId="0" applyFont="1" applyBorder="1" applyAlignment="1">
      <alignment horizontal="left" vertical="center" wrapText="1"/>
    </xf>
    <xf numFmtId="0" fontId="199" fillId="0" borderId="116" xfId="0" applyFont="1" applyBorder="1" applyAlignment="1">
      <alignment horizontal="left" vertical="center" wrapText="1"/>
    </xf>
    <xf numFmtId="0" fontId="201" fillId="0" borderId="110" xfId="0" applyFont="1" applyBorder="1" applyAlignment="1">
      <alignment vertical="center"/>
    </xf>
    <xf numFmtId="0" fontId="201" fillId="0" borderId="39" xfId="0" applyFont="1" applyBorder="1" applyAlignment="1">
      <alignment vertical="center"/>
    </xf>
    <xf numFmtId="0" fontId="201" fillId="0" borderId="14" xfId="0" applyFont="1" applyBorder="1" applyAlignment="1">
      <alignment vertical="center"/>
    </xf>
    <xf numFmtId="0" fontId="201" fillId="0" borderId="109" xfId="0" applyFont="1" applyBorder="1" applyAlignment="1">
      <alignment horizontal="left" vertical="center" wrapText="1"/>
    </xf>
    <xf numFmtId="0" fontId="201" fillId="0" borderId="79" xfId="0" applyFont="1" applyBorder="1" applyAlignment="1">
      <alignment horizontal="left" vertical="center" wrapText="1"/>
    </xf>
    <xf numFmtId="0" fontId="201" fillId="0" borderId="80" xfId="0" applyFont="1" applyBorder="1" applyAlignment="1">
      <alignment horizontal="left" vertical="center" wrapText="1"/>
    </xf>
    <xf numFmtId="0" fontId="201" fillId="0" borderId="110" xfId="0" applyFont="1" applyBorder="1" applyAlignment="1">
      <alignment horizontal="left" vertical="center" wrapText="1"/>
    </xf>
    <xf numFmtId="0" fontId="201" fillId="0" borderId="39" xfId="0" applyFont="1" applyBorder="1" applyAlignment="1">
      <alignment horizontal="left" vertical="center" wrapText="1"/>
    </xf>
    <xf numFmtId="0" fontId="201" fillId="0" borderId="14" xfId="0" applyFont="1" applyBorder="1" applyAlignment="1">
      <alignment horizontal="left" vertical="center" wrapText="1"/>
    </xf>
    <xf numFmtId="0" fontId="202" fillId="0" borderId="0" xfId="0" applyFont="1" applyAlignment="1">
      <alignment horizontal="left" vertical="center" wrapText="1"/>
    </xf>
    <xf numFmtId="0" fontId="199" fillId="0" borderId="51" xfId="0" applyFont="1" applyBorder="1" applyAlignment="1">
      <alignment horizontal="right" vertical="center"/>
    </xf>
    <xf numFmtId="0" fontId="199" fillId="0" borderId="50" xfId="0" applyFont="1" applyBorder="1" applyAlignment="1">
      <alignment horizontal="right" vertical="center"/>
    </xf>
    <xf numFmtId="0" fontId="199" fillId="0" borderId="115" xfId="0" applyFont="1" applyBorder="1" applyAlignment="1">
      <alignment horizontal="right" vertical="center"/>
    </xf>
    <xf numFmtId="0" fontId="199" fillId="0" borderId="76" xfId="0" applyFont="1" applyBorder="1" applyAlignment="1">
      <alignment horizontal="left" vertical="center" wrapText="1"/>
    </xf>
    <xf numFmtId="0" fontId="202" fillId="0" borderId="52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210" fillId="0" borderId="1" xfId="0" applyFont="1" applyBorder="1" applyAlignment="1">
      <alignment horizontal="center" vertical="center" wrapText="1"/>
    </xf>
    <xf numFmtId="0" fontId="177" fillId="0" borderId="1" xfId="0" applyFont="1" applyBorder="1" applyAlignment="1">
      <alignment horizontal="left" vertical="center" wrapText="1"/>
    </xf>
    <xf numFmtId="171" fontId="0" fillId="0" borderId="1" xfId="90" applyBorder="1" applyAlignment="1">
      <alignment horizontal="right"/>
    </xf>
    <xf numFmtId="0" fontId="169" fillId="0" borderId="1" xfId="0" applyFont="1" applyBorder="1" applyAlignment="1">
      <alignment horizontal="left" vertical="center" wrapText="1"/>
    </xf>
    <xf numFmtId="0" fontId="180" fillId="0" borderId="1" xfId="0" applyFont="1" applyBorder="1" applyAlignment="1">
      <alignment horizontal="left" vertical="center" wrapText="1"/>
    </xf>
    <xf numFmtId="171" fontId="0" fillId="0" borderId="25" xfId="90" applyBorder="1" applyAlignment="1">
      <alignment horizontal="center"/>
    </xf>
    <xf numFmtId="171" fontId="0" fillId="0" borderId="14" xfId="90" applyBorder="1" applyAlignment="1">
      <alignment horizontal="center"/>
    </xf>
    <xf numFmtId="0" fontId="170" fillId="0" borderId="40" xfId="0" applyFont="1" applyBorder="1" applyAlignment="1">
      <alignment vertical="center" wrapText="1"/>
    </xf>
    <xf numFmtId="0" fontId="170" fillId="0" borderId="9" xfId="0" applyFont="1" applyBorder="1" applyAlignment="1">
      <alignment vertical="center" wrapText="1"/>
    </xf>
    <xf numFmtId="0" fontId="170" fillId="0" borderId="2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3" fontId="6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29" fillId="20" borderId="1" xfId="0" applyFont="1" applyFill="1" applyBorder="1" applyAlignment="1">
      <alignment horizontal="left" vertical="center" wrapText="1"/>
    </xf>
    <xf numFmtId="0" fontId="30" fillId="20" borderId="1" xfId="0" applyFont="1" applyFill="1" applyBorder="1" applyAlignment="1">
      <alignment horizontal="left" vertical="center" wrapText="1"/>
    </xf>
    <xf numFmtId="0" fontId="31" fillId="20" borderId="25" xfId="0" applyFont="1" applyFill="1" applyBorder="1" applyAlignment="1">
      <alignment horizontal="center" vertical="center"/>
    </xf>
    <xf numFmtId="0" fontId="31" fillId="20" borderId="14" xfId="0" applyFont="1" applyFill="1" applyBorder="1" applyAlignment="1">
      <alignment horizontal="center" vertical="center"/>
    </xf>
    <xf numFmtId="171" fontId="16" fillId="35" borderId="1" xfId="90" applyFont="1" applyFill="1" applyBorder="1" applyAlignment="1">
      <alignment horizontal="right" vertical="center" wrapText="1"/>
    </xf>
    <xf numFmtId="171" fontId="190" fillId="0" borderId="1" xfId="90" applyFont="1" applyBorder="1" applyAlignment="1">
      <alignment horizontal="center" vertical="center"/>
    </xf>
    <xf numFmtId="171" fontId="168" fillId="0" borderId="25" xfId="90" applyFont="1" applyBorder="1" applyAlignment="1">
      <alignment horizontal="center"/>
    </xf>
    <xf numFmtId="171" fontId="168" fillId="0" borderId="14" xfId="90" applyFont="1" applyBorder="1" applyAlignment="1">
      <alignment horizontal="center"/>
    </xf>
    <xf numFmtId="0" fontId="30" fillId="0" borderId="1" xfId="0" applyFont="1" applyBorder="1" applyAlignment="1">
      <alignment horizontal="left" vertical="center" wrapText="1"/>
    </xf>
    <xf numFmtId="171" fontId="16" fillId="0" borderId="25" xfId="90" applyFont="1" applyBorder="1" applyAlignment="1" applyProtection="1">
      <alignment horizontal="right" vertical="center"/>
      <protection locked="0"/>
    </xf>
    <xf numFmtId="171" fontId="16" fillId="0" borderId="14" xfId="90" applyFont="1" applyBorder="1" applyAlignment="1" applyProtection="1">
      <alignment horizontal="right" vertical="center"/>
      <protection locked="0"/>
    </xf>
    <xf numFmtId="0" fontId="30" fillId="46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29" fillId="36" borderId="1" xfId="0" applyFont="1" applyFill="1" applyBorder="1" applyAlignment="1">
      <alignment horizontal="left" vertical="center" wrapText="1"/>
    </xf>
    <xf numFmtId="171" fontId="29" fillId="36" borderId="25" xfId="90" applyFont="1" applyFill="1" applyBorder="1" applyAlignment="1">
      <alignment horizontal="center" vertical="center" wrapText="1"/>
    </xf>
    <xf numFmtId="171" fontId="29" fillId="36" borderId="14" xfId="9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48" borderId="25" xfId="0" applyFont="1" applyFill="1" applyBorder="1" applyAlignment="1">
      <alignment horizontal="center" vertical="center" wrapText="1"/>
    </xf>
    <xf numFmtId="0" fontId="29" fillId="48" borderId="14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justify" vertical="center" wrapText="1"/>
    </xf>
    <xf numFmtId="0" fontId="170" fillId="0" borderId="0" xfId="0" applyFont="1" applyAlignment="1">
      <alignment horizontal="left" vertical="center"/>
    </xf>
    <xf numFmtId="0" fontId="168" fillId="0" borderId="0" xfId="0" applyFont="1" applyAlignment="1">
      <alignment horizontal="justify" vertical="center" wrapText="1"/>
    </xf>
    <xf numFmtId="0" fontId="29" fillId="20" borderId="1" xfId="0" applyFont="1" applyFill="1" applyBorder="1" applyAlignment="1">
      <alignment horizontal="center" vertical="center" wrapText="1"/>
    </xf>
    <xf numFmtId="0" fontId="168" fillId="0" borderId="0" xfId="0" applyFont="1" applyAlignment="1">
      <alignment vertical="center" wrapText="1"/>
    </xf>
    <xf numFmtId="171" fontId="16" fillId="0" borderId="1" xfId="9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horizontal="left" vertical="center" wrapText="1"/>
    </xf>
    <xf numFmtId="171" fontId="168" fillId="0" borderId="1" xfId="90" applyFont="1" applyBorder="1" applyAlignment="1">
      <alignment horizontal="center" vertical="center"/>
    </xf>
    <xf numFmtId="0" fontId="192" fillId="20" borderId="1" xfId="0" applyFont="1" applyFill="1" applyBorder="1" applyAlignment="1">
      <alignment horizontal="center" vertical="center" wrapText="1"/>
    </xf>
    <xf numFmtId="171" fontId="168" fillId="0" borderId="1" xfId="90" applyFont="1" applyBorder="1" applyAlignment="1">
      <alignment horizontal="center"/>
    </xf>
    <xf numFmtId="0" fontId="192" fillId="20" borderId="25" xfId="0" applyFont="1" applyFill="1" applyBorder="1" applyAlignment="1">
      <alignment horizontal="center" vertical="center" wrapText="1"/>
    </xf>
    <xf numFmtId="0" fontId="192" fillId="20" borderId="14" xfId="0" applyFont="1" applyFill="1" applyBorder="1" applyAlignment="1">
      <alignment horizontal="center" vertical="center" wrapText="1"/>
    </xf>
    <xf numFmtId="0" fontId="209" fillId="0" borderId="25" xfId="0" applyFont="1" applyBorder="1" applyAlignment="1">
      <alignment horizontal="center" vertical="center"/>
    </xf>
    <xf numFmtId="0" fontId="209" fillId="0" borderId="39" xfId="0" applyFont="1" applyBorder="1" applyAlignment="1">
      <alignment horizontal="center" vertical="center"/>
    </xf>
    <xf numFmtId="0" fontId="209" fillId="0" borderId="14" xfId="0" applyFont="1" applyBorder="1" applyAlignment="1">
      <alignment horizontal="center" vertical="center"/>
    </xf>
    <xf numFmtId="171" fontId="16" fillId="0" borderId="1" xfId="90" applyFont="1" applyBorder="1" applyAlignment="1">
      <alignment horizontal="right" vertical="center"/>
    </xf>
    <xf numFmtId="0" fontId="16" fillId="0" borderId="25" xfId="0" applyFont="1" applyBorder="1" applyAlignment="1">
      <alignment horizontal="justify" vertical="center" wrapText="1"/>
    </xf>
    <xf numFmtId="0" fontId="16" fillId="0" borderId="39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justify" vertical="center" wrapText="1"/>
    </xf>
    <xf numFmtId="0" fontId="14" fillId="20" borderId="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211" fillId="0" borderId="1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70" fillId="55" borderId="40" xfId="0" applyFont="1" applyFill="1" applyBorder="1" applyAlignment="1">
      <alignment horizontal="center" vertical="center" wrapText="1"/>
    </xf>
    <xf numFmtId="0" fontId="170" fillId="55" borderId="2" xfId="0" applyFont="1" applyFill="1" applyBorder="1" applyAlignment="1">
      <alignment horizontal="center" vertical="center" wrapText="1"/>
    </xf>
    <xf numFmtId="0" fontId="170" fillId="20" borderId="40" xfId="0" applyFont="1" applyFill="1" applyBorder="1" applyAlignment="1">
      <alignment horizontal="center" vertical="center" wrapText="1"/>
    </xf>
    <xf numFmtId="0" fontId="170" fillId="20" borderId="2" xfId="0" applyFont="1" applyFill="1" applyBorder="1" applyAlignment="1">
      <alignment horizontal="center" vertical="center" wrapText="1"/>
    </xf>
    <xf numFmtId="0" fontId="159" fillId="0" borderId="1" xfId="0" applyFont="1" applyBorder="1" applyAlignment="1">
      <alignment horizontal="center" vertical="center" wrapText="1"/>
    </xf>
    <xf numFmtId="0" fontId="159" fillId="0" borderId="1" xfId="0" applyFont="1" applyBorder="1" applyAlignment="1">
      <alignment horizontal="center" vertical="center"/>
    </xf>
    <xf numFmtId="0" fontId="159" fillId="4" borderId="40" xfId="0" applyFont="1" applyFill="1" applyBorder="1" applyAlignment="1">
      <alignment horizontal="center" vertical="center" wrapText="1"/>
    </xf>
    <xf numFmtId="0" fontId="159" fillId="4" borderId="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4" fillId="0" borderId="104" xfId="70" applyFont="1" applyBorder="1" applyAlignment="1">
      <alignment horizontal="center" vertical="center"/>
      <protection/>
    </xf>
    <xf numFmtId="0" fontId="24" fillId="0" borderId="108" xfId="70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5" fillId="0" borderId="0" xfId="70" applyFont="1" applyFill="1" applyAlignment="1">
      <alignment horizontal="left" wrapText="1"/>
      <protection/>
    </xf>
    <xf numFmtId="0" fontId="10" fillId="0" borderId="11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24" fillId="0" borderId="118" xfId="70" applyFont="1" applyFill="1" applyBorder="1" applyAlignment="1">
      <alignment horizontal="center" vertical="center"/>
      <protection/>
    </xf>
    <xf numFmtId="0" fontId="24" fillId="0" borderId="75" xfId="70" applyFont="1" applyFill="1" applyBorder="1" applyAlignment="1">
      <alignment horizontal="center" vertical="center"/>
      <protection/>
    </xf>
    <xf numFmtId="0" fontId="10" fillId="0" borderId="119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98" fillId="0" borderId="0" xfId="0" applyFont="1" applyAlignment="1" quotePrefix="1">
      <alignment horizontal="left" wrapText="1"/>
    </xf>
    <xf numFmtId="0" fontId="0" fillId="0" borderId="0" xfId="0" applyAlignment="1" quotePrefix="1">
      <alignment horizontal="left" wrapText="1"/>
    </xf>
    <xf numFmtId="0" fontId="43" fillId="0" borderId="0" xfId="0" applyFont="1" applyAlignment="1">
      <alignment horizontal="right"/>
    </xf>
    <xf numFmtId="0" fontId="85" fillId="0" borderId="43" xfId="0" applyFont="1" applyBorder="1" applyAlignment="1">
      <alignment horizontal="center" vertical="center" wrapText="1"/>
    </xf>
    <xf numFmtId="0" fontId="85" fillId="0" borderId="90" xfId="0" applyFont="1" applyBorder="1" applyAlignment="1">
      <alignment horizontal="center" vertical="center" wrapText="1"/>
    </xf>
    <xf numFmtId="0" fontId="85" fillId="0" borderId="54" xfId="0" applyFont="1" applyBorder="1" applyAlignment="1">
      <alignment horizontal="center" vertical="center" wrapText="1"/>
    </xf>
    <xf numFmtId="0" fontId="77" fillId="0" borderId="106" xfId="0" applyFont="1" applyBorder="1" applyAlignment="1">
      <alignment horizontal="center" vertical="center" wrapText="1"/>
    </xf>
    <xf numFmtId="0" fontId="85" fillId="0" borderId="106" xfId="0" applyFont="1" applyBorder="1" applyAlignment="1">
      <alignment horizontal="center" vertical="center" wrapText="1"/>
    </xf>
    <xf numFmtId="0" fontId="85" fillId="0" borderId="107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wrapText="1"/>
    </xf>
    <xf numFmtId="0" fontId="87" fillId="0" borderId="63" xfId="0" applyFont="1" applyBorder="1" applyAlignment="1">
      <alignment horizontal="center" vertical="center" wrapText="1"/>
    </xf>
    <xf numFmtId="0" fontId="87" fillId="0" borderId="120" xfId="0" applyFont="1" applyBorder="1" applyAlignment="1">
      <alignment horizontal="center" vertical="center" wrapText="1"/>
    </xf>
    <xf numFmtId="0" fontId="24" fillId="0" borderId="118" xfId="70" applyFont="1" applyBorder="1" applyAlignment="1">
      <alignment horizontal="center" vertical="center"/>
      <protection/>
    </xf>
    <xf numFmtId="0" fontId="24" fillId="0" borderId="75" xfId="70" applyFont="1" applyBorder="1" applyAlignment="1">
      <alignment horizontal="center" vertical="center"/>
      <protection/>
    </xf>
    <xf numFmtId="0" fontId="10" fillId="0" borderId="117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79">
    <cellStyle name="Normal" xfId="0"/>
    <cellStyle name="€ Calcolato" xfId="15"/>
    <cellStyle name="€ Totale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rsivo" xfId="46"/>
    <cellStyle name="Euro" xfId="47"/>
    <cellStyle name="Euro calcolato" xfId="48"/>
    <cellStyle name="Euro_rendiconto" xfId="49"/>
    <cellStyle name="Input" xfId="50"/>
    <cellStyle name="Intestazione" xfId="51"/>
    <cellStyle name="Lire" xfId="52"/>
    <cellStyle name="Lire calcolato" xfId="53"/>
    <cellStyle name="Lire totale" xfId="54"/>
    <cellStyle name="Lire_rendiconto" xfId="55"/>
    <cellStyle name="Comma" xfId="56"/>
    <cellStyle name="Comma [0]" xfId="57"/>
    <cellStyle name="Migliaia [0] 2" xfId="58"/>
    <cellStyle name="Migliaia 2" xfId="59"/>
    <cellStyle name="Migliaia 2 2" xfId="60"/>
    <cellStyle name="Migliaia 3" xfId="61"/>
    <cellStyle name="Migliaia 3 2" xfId="62"/>
    <cellStyle name="Migliaia 4" xfId="63"/>
    <cellStyle name="Migliaia 4 2" xfId="64"/>
    <cellStyle name="Migliaia 5" xfId="65"/>
    <cellStyle name="Neutrale" xfId="66"/>
    <cellStyle name="Normale 2" xfId="67"/>
    <cellStyle name="Normale 2 2" xfId="68"/>
    <cellStyle name="Normale 2_rendiconto" xfId="69"/>
    <cellStyle name="Normale 3" xfId="70"/>
    <cellStyle name="Normale 3 3" xfId="71"/>
    <cellStyle name="Normale 4" xfId="72"/>
    <cellStyle name="Normale 5" xfId="73"/>
    <cellStyle name="Nota" xfId="74"/>
    <cellStyle name="Output" xfId="75"/>
    <cellStyle name="Percent" xfId="76"/>
    <cellStyle name="Percentuale 2" xfId="77"/>
    <cellStyle name="RIGHE VUOTE" xfId="78"/>
    <cellStyle name="Sottotitolo" xfId="79"/>
    <cellStyle name="Testo avviso" xfId="80"/>
    <cellStyle name="Testo descrittivo" xfId="81"/>
    <cellStyle name="Titolo" xfId="82"/>
    <cellStyle name="Titolo 1" xfId="83"/>
    <cellStyle name="Titolo 2" xfId="84"/>
    <cellStyle name="Titolo 3" xfId="85"/>
    <cellStyle name="Titolo 4" xfId="86"/>
    <cellStyle name="Totale" xfId="87"/>
    <cellStyle name="Valore non valido" xfId="88"/>
    <cellStyle name="Valore valido" xfId="89"/>
    <cellStyle name="Currency" xfId="90"/>
    <cellStyle name="Currency [0]" xfId="91"/>
    <cellStyle name="Valuta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glio%20di%20lavoro%20in%20%20%20SERVERSTUDIO%20Contab%20Documenti%20BORGHI%20BORGHI%20CORSI%202015%20REND%202014%20NUOVO%20relazione%20rendiconto%202014.docx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i A"/>
      <sheetName val="Quadro gen riass"/>
      <sheetName val="Saldo netto"/>
      <sheetName val="Equilibrio corr e cap 2013-4-5"/>
      <sheetName val="Destinazione saldo"/>
      <sheetName val="equilibrio eff"/>
      <sheetName val="equil staordinaria"/>
      <sheetName val="avanzo"/>
      <sheetName val="Inserimento dati"/>
      <sheetName val="Saldo cassa"/>
      <sheetName val="Ris Gest comp"/>
      <sheetName val="Equilibrio corr e cap"/>
      <sheetName val="Entrate dest spec"/>
      <sheetName val="Risultato Amministrazione"/>
      <sheetName val="Conciliazione ris"/>
      <sheetName val="Trend storico comp"/>
      <sheetName val="patto stabilità consuntivo"/>
      <sheetName val="Entrate Tributarie"/>
      <sheetName val="recupero evasione"/>
      <sheetName val="TARSU + Oneri Urb"/>
      <sheetName val="Trasferimenti + Extratrib."/>
      <sheetName val="Servizi cons"/>
      <sheetName val="servizi prev"/>
      <sheetName val="codice della strada"/>
      <sheetName val="proventi beni ente"/>
      <sheetName val="spese x intervento"/>
      <sheetName val="Spese per il personale"/>
      <sheetName val="Componenti spesa personale"/>
      <sheetName val="Spese in conto capitale"/>
      <sheetName val="SERVIZI CONTO TERZI "/>
      <sheetName val="Capacità indebitamento"/>
      <sheetName val="Indebitamento"/>
      <sheetName val="Destinazione finanziamenti"/>
      <sheetName val="Derivati"/>
      <sheetName val="Derivati (rev)"/>
      <sheetName val="leasing"/>
      <sheetName val="Residui"/>
      <sheetName val="Anzianità residui"/>
      <sheetName val="Debiti FB"/>
      <sheetName val="ORGANISMI PARTECIPATI"/>
      <sheetName val="Organismi controllati"/>
      <sheetName val="Confronto prev cons"/>
      <sheetName val="patto stabilità prev"/>
      <sheetName val="PROSPETTO DI CONCILIAZIONE"/>
      <sheetName val="CONTO ECONOMICO"/>
      <sheetName val="proventi e oneri extra"/>
      <sheetName val="CONTO DEL PATRIMONIO"/>
      <sheetName val="Variaz Immob mat"/>
      <sheetName val="Valutazione partecipate"/>
      <sheetName val="saldo IVA"/>
      <sheetName val="Riduzioni spesa"/>
      <sheetName val="pluriennale gen"/>
      <sheetName val="pluriennale spesa"/>
      <sheetName val="copertura inv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:C7"/>
    </sheetView>
  </sheetViews>
  <sheetFormatPr defaultColWidth="9.140625" defaultRowHeight="15"/>
  <cols>
    <col min="2" max="2" width="31.00390625" style="0" customWidth="1"/>
    <col min="3" max="3" width="24.00390625" style="0" customWidth="1"/>
  </cols>
  <sheetData>
    <row r="1" ht="14.25">
      <c r="C1" s="101" t="s">
        <v>655</v>
      </c>
    </row>
    <row r="2" spans="2:3" ht="14.25">
      <c r="B2" s="136" t="s">
        <v>0</v>
      </c>
      <c r="C2" s="1" t="s">
        <v>630</v>
      </c>
    </row>
    <row r="3" spans="2:3" ht="14.25">
      <c r="B3" s="1" t="s">
        <v>1</v>
      </c>
      <c r="C3" s="1" t="s">
        <v>630</v>
      </c>
    </row>
    <row r="4" spans="2:3" ht="39">
      <c r="B4" s="1" t="s">
        <v>2</v>
      </c>
      <c r="C4" s="1" t="s">
        <v>630</v>
      </c>
    </row>
    <row r="5" spans="2:3" ht="26.25">
      <c r="B5" s="1" t="s">
        <v>653</v>
      </c>
      <c r="C5" s="1" t="s">
        <v>630</v>
      </c>
    </row>
    <row r="6" spans="2:3" ht="39">
      <c r="B6" s="1" t="s">
        <v>3</v>
      </c>
      <c r="C6" s="1" t="s">
        <v>630</v>
      </c>
    </row>
    <row r="7" spans="2:3" ht="39">
      <c r="B7" s="1" t="s">
        <v>654</v>
      </c>
      <c r="C7" s="1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0"/>
  <sheetViews>
    <sheetView zoomScale="50" zoomScaleNormal="50" zoomScalePageLayoutView="0" workbookViewId="0" topLeftCell="A5">
      <selection activeCell="A5" sqref="A5:C74"/>
    </sheetView>
  </sheetViews>
  <sheetFormatPr defaultColWidth="16.28125" defaultRowHeight="15"/>
  <cols>
    <col min="1" max="1" width="122.421875" style="291" customWidth="1"/>
    <col min="2" max="2" width="6.28125" style="287" customWidth="1"/>
    <col min="3" max="3" width="26.7109375" style="288" customWidth="1"/>
    <col min="4" max="252" width="9.28125" style="283" customWidth="1"/>
    <col min="253" max="253" width="69.28125" style="283" customWidth="1"/>
    <col min="254" max="255" width="6.28125" style="283" customWidth="1"/>
    <col min="256" max="16384" width="16.28125" style="283" customWidth="1"/>
  </cols>
  <sheetData>
    <row r="1" spans="1:3" ht="21">
      <c r="A1" s="839"/>
      <c r="B1" s="839"/>
      <c r="C1" s="839"/>
    </row>
    <row r="2" spans="1:3" ht="14.25">
      <c r="A2" s="284"/>
      <c r="B2" s="285"/>
      <c r="C2" s="286"/>
    </row>
    <row r="3" spans="1:3" ht="42.75" customHeight="1">
      <c r="A3" s="840" t="s">
        <v>646</v>
      </c>
      <c r="B3" s="841"/>
      <c r="C3" s="841"/>
    </row>
    <row r="4" ht="15" thickBot="1">
      <c r="A4" s="283"/>
    </row>
    <row r="5" spans="1:3" ht="112.5" customHeight="1" thickTop="1">
      <c r="A5" s="842" t="s">
        <v>153</v>
      </c>
      <c r="B5" s="843"/>
      <c r="C5" s="661" t="s">
        <v>154</v>
      </c>
    </row>
    <row r="6" spans="1:3" ht="34.5" customHeight="1">
      <c r="A6" s="481" t="s">
        <v>155</v>
      </c>
      <c r="B6" s="662" t="s">
        <v>156</v>
      </c>
      <c r="C6" s="663"/>
    </row>
    <row r="7" spans="1:3" ht="34.5" customHeight="1">
      <c r="A7" s="481" t="s">
        <v>157</v>
      </c>
      <c r="B7" s="662" t="s">
        <v>158</v>
      </c>
      <c r="C7" s="663"/>
    </row>
    <row r="8" spans="1:3" ht="34.5" customHeight="1">
      <c r="A8" s="481" t="s">
        <v>159</v>
      </c>
      <c r="B8" s="662" t="s">
        <v>156</v>
      </c>
      <c r="C8" s="663"/>
    </row>
    <row r="9" spans="1:3" ht="34.5" customHeight="1">
      <c r="A9" s="664" t="s">
        <v>160</v>
      </c>
      <c r="B9" s="662"/>
      <c r="C9" s="665"/>
    </row>
    <row r="10" spans="1:3" ht="34.5" customHeight="1">
      <c r="A10" s="666" t="s">
        <v>161</v>
      </c>
      <c r="B10" s="662" t="s">
        <v>156</v>
      </c>
      <c r="C10" s="663"/>
    </row>
    <row r="11" spans="1:3" ht="34.5" customHeight="1">
      <c r="A11" s="481" t="s">
        <v>162</v>
      </c>
      <c r="B11" s="662" t="s">
        <v>158</v>
      </c>
      <c r="C11" s="663"/>
    </row>
    <row r="12" spans="1:3" ht="34.5" customHeight="1">
      <c r="A12" s="486" t="s">
        <v>642</v>
      </c>
      <c r="B12" s="662"/>
      <c r="C12" s="663"/>
    </row>
    <row r="13" spans="1:3" ht="34.5" customHeight="1">
      <c r="A13" s="289" t="s">
        <v>431</v>
      </c>
      <c r="B13" s="667" t="s">
        <v>158</v>
      </c>
      <c r="C13" s="665"/>
    </row>
    <row r="14" spans="1:5" ht="34.5" customHeight="1">
      <c r="A14" s="481" t="s">
        <v>163</v>
      </c>
      <c r="B14" s="662" t="s">
        <v>158</v>
      </c>
      <c r="C14" s="663"/>
      <c r="D14" s="290"/>
      <c r="E14" s="290"/>
    </row>
    <row r="15" spans="1:5" ht="34.5" customHeight="1">
      <c r="A15" s="457" t="s">
        <v>432</v>
      </c>
      <c r="B15" s="662" t="s">
        <v>158</v>
      </c>
      <c r="C15" s="663"/>
      <c r="D15" s="290"/>
      <c r="E15" s="290"/>
    </row>
    <row r="16" spans="1:3" ht="34.5" customHeight="1">
      <c r="A16" s="666" t="s">
        <v>433</v>
      </c>
      <c r="B16" s="662" t="s">
        <v>158</v>
      </c>
      <c r="C16" s="663"/>
    </row>
    <row r="17" spans="1:3" ht="34.5" customHeight="1">
      <c r="A17" s="664" t="s">
        <v>160</v>
      </c>
      <c r="B17" s="668"/>
      <c r="C17" s="665"/>
    </row>
    <row r="18" spans="1:3" ht="34.5" customHeight="1">
      <c r="A18" s="669" t="s">
        <v>912</v>
      </c>
      <c r="B18" s="662" t="s">
        <v>158</v>
      </c>
      <c r="C18" s="665"/>
    </row>
    <row r="19" spans="1:3" ht="34.5" customHeight="1">
      <c r="A19" s="670" t="s">
        <v>434</v>
      </c>
      <c r="B19" s="671"/>
      <c r="C19" s="672">
        <f>+C6-C7+C8+C10-C11-C13-C14-C15-C16-C18</f>
        <v>0</v>
      </c>
    </row>
    <row r="20" spans="1:3" ht="34.5" customHeight="1">
      <c r="A20" s="844" t="s">
        <v>164</v>
      </c>
      <c r="B20" s="845"/>
      <c r="C20" s="846"/>
    </row>
    <row r="21" spans="1:3" ht="34.5" customHeight="1">
      <c r="A21" s="481" t="s">
        <v>643</v>
      </c>
      <c r="B21" s="662" t="s">
        <v>156</v>
      </c>
      <c r="C21" s="663"/>
    </row>
    <row r="22" spans="1:3" ht="34.5" customHeight="1">
      <c r="A22" s="664" t="s">
        <v>160</v>
      </c>
      <c r="B22" s="668"/>
      <c r="C22" s="665"/>
    </row>
    <row r="23" spans="1:3" ht="34.5" customHeight="1">
      <c r="A23" s="666" t="s">
        <v>165</v>
      </c>
      <c r="B23" s="662" t="s">
        <v>156</v>
      </c>
      <c r="C23" s="663"/>
    </row>
    <row r="24" spans="1:3" ht="34.5" customHeight="1">
      <c r="A24" s="664" t="s">
        <v>160</v>
      </c>
      <c r="B24" s="668"/>
      <c r="C24" s="665"/>
    </row>
    <row r="25" spans="1:3" ht="34.5" customHeight="1">
      <c r="A25" s="666" t="s">
        <v>166</v>
      </c>
      <c r="B25" s="662" t="s">
        <v>158</v>
      </c>
      <c r="C25" s="663"/>
    </row>
    <row r="26" spans="1:3" ht="34.5" customHeight="1">
      <c r="A26" s="666" t="s">
        <v>167</v>
      </c>
      <c r="B26" s="662" t="s">
        <v>156</v>
      </c>
      <c r="C26" s="663"/>
    </row>
    <row r="27" spans="1:3" ht="26.25" customHeight="1">
      <c r="A27" s="673" t="s">
        <v>435</v>
      </c>
      <c r="B27" s="674"/>
      <c r="C27" s="675">
        <f>+C19+C21+C23-C25+C26</f>
        <v>0</v>
      </c>
    </row>
    <row r="28" spans="1:3" ht="26.25" customHeight="1">
      <c r="A28" s="457" t="s">
        <v>436</v>
      </c>
      <c r="B28" s="676" t="s">
        <v>158</v>
      </c>
      <c r="C28" s="677"/>
    </row>
    <row r="29" spans="1:3" ht="26.25" customHeight="1">
      <c r="A29" s="457" t="s">
        <v>437</v>
      </c>
      <c r="B29" s="676" t="s">
        <v>158</v>
      </c>
      <c r="C29" s="677"/>
    </row>
    <row r="30" spans="1:3" ht="26.25" customHeight="1">
      <c r="A30" s="678" t="s">
        <v>438</v>
      </c>
      <c r="B30" s="679" t="s">
        <v>158</v>
      </c>
      <c r="C30" s="675">
        <f>+C27-C28-C29</f>
        <v>0</v>
      </c>
    </row>
    <row r="31" spans="1:3" ht="26.25" customHeight="1">
      <c r="A31" s="457" t="s">
        <v>439</v>
      </c>
      <c r="B31" s="676" t="s">
        <v>158</v>
      </c>
      <c r="C31" s="677"/>
    </row>
    <row r="32" spans="1:3" ht="26.25" customHeight="1">
      <c r="A32" s="680" t="s">
        <v>440</v>
      </c>
      <c r="B32" s="681"/>
      <c r="C32" s="675">
        <f>+C30-C31</f>
        <v>0</v>
      </c>
    </row>
    <row r="33" spans="1:3" ht="34.5" customHeight="1">
      <c r="A33" s="666" t="s">
        <v>168</v>
      </c>
      <c r="B33" s="662" t="s">
        <v>156</v>
      </c>
      <c r="C33" s="663"/>
    </row>
    <row r="34" spans="1:3" ht="34.5" customHeight="1">
      <c r="A34" s="666" t="s">
        <v>169</v>
      </c>
      <c r="B34" s="662" t="s">
        <v>156</v>
      </c>
      <c r="C34" s="663"/>
    </row>
    <row r="35" spans="1:3" ht="34.5" customHeight="1">
      <c r="A35" s="481" t="s">
        <v>170</v>
      </c>
      <c r="B35" s="662" t="s">
        <v>156</v>
      </c>
      <c r="C35" s="663"/>
    </row>
    <row r="36" spans="1:3" ht="34.5" customHeight="1">
      <c r="A36" s="666" t="s">
        <v>161</v>
      </c>
      <c r="B36" s="662" t="s">
        <v>158</v>
      </c>
      <c r="C36" s="663"/>
    </row>
    <row r="37" spans="1:3" ht="34.5" customHeight="1">
      <c r="A37" s="666" t="s">
        <v>165</v>
      </c>
      <c r="B37" s="662" t="s">
        <v>158</v>
      </c>
      <c r="C37" s="663"/>
    </row>
    <row r="38" spans="1:3" ht="34.5" customHeight="1">
      <c r="A38" s="481" t="s">
        <v>171</v>
      </c>
      <c r="B38" s="662" t="s">
        <v>158</v>
      </c>
      <c r="C38" s="663"/>
    </row>
    <row r="39" spans="1:3" ht="34.5" customHeight="1">
      <c r="A39" s="481" t="s">
        <v>172</v>
      </c>
      <c r="B39" s="662" t="s">
        <v>158</v>
      </c>
      <c r="C39" s="663"/>
    </row>
    <row r="40" spans="1:3" ht="34.5" customHeight="1">
      <c r="A40" s="666" t="s">
        <v>173</v>
      </c>
      <c r="B40" s="662" t="s">
        <v>158</v>
      </c>
      <c r="C40" s="663"/>
    </row>
    <row r="41" spans="1:3" ht="34.5" customHeight="1">
      <c r="A41" s="666" t="s">
        <v>166</v>
      </c>
      <c r="B41" s="662" t="s">
        <v>156</v>
      </c>
      <c r="C41" s="663"/>
    </row>
    <row r="42" spans="1:3" ht="34.5" customHeight="1">
      <c r="A42" s="666" t="s">
        <v>167</v>
      </c>
      <c r="B42" s="662" t="s">
        <v>158</v>
      </c>
      <c r="C42" s="663"/>
    </row>
    <row r="43" spans="1:3" ht="34.5" customHeight="1">
      <c r="A43" s="481" t="s">
        <v>174</v>
      </c>
      <c r="B43" s="662" t="s">
        <v>158</v>
      </c>
      <c r="C43" s="663"/>
    </row>
    <row r="44" spans="1:3" ht="34.5" customHeight="1">
      <c r="A44" s="289" t="s">
        <v>441</v>
      </c>
      <c r="B44" s="662" t="s">
        <v>158</v>
      </c>
      <c r="C44" s="665"/>
    </row>
    <row r="45" spans="1:3" ht="34.5" customHeight="1">
      <c r="A45" s="666" t="s">
        <v>175</v>
      </c>
      <c r="B45" s="662" t="s">
        <v>158</v>
      </c>
      <c r="C45" s="663"/>
    </row>
    <row r="46" spans="1:3" ht="34.5" customHeight="1">
      <c r="A46" s="481" t="s">
        <v>163</v>
      </c>
      <c r="B46" s="682" t="s">
        <v>156</v>
      </c>
      <c r="C46" s="683"/>
    </row>
    <row r="47" spans="1:3" ht="34.5" customHeight="1">
      <c r="A47" s="457" t="s">
        <v>432</v>
      </c>
      <c r="B47" s="682" t="s">
        <v>156</v>
      </c>
      <c r="C47" s="684"/>
    </row>
    <row r="48" spans="1:3" ht="28.5" customHeight="1">
      <c r="A48" s="685" t="s">
        <v>611</v>
      </c>
      <c r="B48" s="686"/>
      <c r="C48" s="687">
        <f>+C33+C34+C35-C36-C37-C38-C39-C40+C41-C42-C43-C44-C45+C46+C47</f>
        <v>0</v>
      </c>
    </row>
    <row r="49" spans="1:3" ht="16.5" customHeight="1">
      <c r="A49" s="457" t="s">
        <v>442</v>
      </c>
      <c r="B49" s="688" t="s">
        <v>158</v>
      </c>
      <c r="C49" s="689"/>
    </row>
    <row r="50" spans="1:3" ht="16.5" customHeight="1">
      <c r="A50" s="457" t="s">
        <v>443</v>
      </c>
      <c r="B50" s="688" t="s">
        <v>158</v>
      </c>
      <c r="C50" s="689"/>
    </row>
    <row r="51" spans="1:3" ht="16.5" customHeight="1">
      <c r="A51" s="678" t="s">
        <v>444</v>
      </c>
      <c r="B51" s="690"/>
      <c r="C51" s="687">
        <f>+C48-C49-C50</f>
        <v>0</v>
      </c>
    </row>
    <row r="52" spans="1:3" ht="16.5" customHeight="1">
      <c r="A52" s="457" t="s">
        <v>445</v>
      </c>
      <c r="B52" s="688" t="s">
        <v>158</v>
      </c>
      <c r="C52" s="687"/>
    </row>
    <row r="53" spans="1:3" ht="24" customHeight="1">
      <c r="A53" s="459" t="s">
        <v>446</v>
      </c>
      <c r="B53" s="691"/>
      <c r="C53" s="687">
        <f>+C51-C52</f>
        <v>0</v>
      </c>
    </row>
    <row r="54" spans="1:3" ht="34.5" customHeight="1">
      <c r="A54" s="481" t="s">
        <v>171</v>
      </c>
      <c r="B54" s="682" t="s">
        <v>156</v>
      </c>
      <c r="C54" s="683">
        <v>0</v>
      </c>
    </row>
    <row r="55" spans="1:3" ht="34.5" customHeight="1">
      <c r="A55" s="481" t="s">
        <v>176</v>
      </c>
      <c r="B55" s="662" t="s">
        <v>156</v>
      </c>
      <c r="C55" s="663">
        <v>0</v>
      </c>
    </row>
    <row r="56" spans="1:3" ht="34.5" customHeight="1">
      <c r="A56" s="666" t="s">
        <v>177</v>
      </c>
      <c r="B56" s="662" t="s">
        <v>156</v>
      </c>
      <c r="C56" s="663"/>
    </row>
    <row r="57" spans="1:3" ht="34.5" customHeight="1">
      <c r="A57" s="481" t="s">
        <v>178</v>
      </c>
      <c r="B57" s="662" t="s">
        <v>158</v>
      </c>
      <c r="C57" s="663">
        <v>0</v>
      </c>
    </row>
    <row r="58" spans="1:3" ht="34.5" customHeight="1">
      <c r="A58" s="481" t="s">
        <v>179</v>
      </c>
      <c r="B58" s="662" t="s">
        <v>158</v>
      </c>
      <c r="C58" s="663"/>
    </row>
    <row r="59" spans="1:3" ht="34.5" customHeight="1">
      <c r="A59" s="666" t="s">
        <v>180</v>
      </c>
      <c r="B59" s="662" t="s">
        <v>158</v>
      </c>
      <c r="C59" s="663">
        <v>0</v>
      </c>
    </row>
    <row r="60" spans="1:3" ht="34.5" customHeight="1" thickBot="1">
      <c r="A60" s="482" t="s">
        <v>644</v>
      </c>
      <c r="B60" s="692"/>
      <c r="C60" s="693">
        <f>+C27+C48+C54+C55+C56-C57-C58-C59</f>
        <v>0</v>
      </c>
    </row>
    <row r="61" spans="1:3" ht="18.75" customHeight="1" thickTop="1">
      <c r="A61" s="458" t="s">
        <v>447</v>
      </c>
      <c r="B61" s="692"/>
      <c r="C61" s="694"/>
    </row>
    <row r="62" spans="1:3" ht="16.5" customHeight="1">
      <c r="A62" s="458" t="s">
        <v>448</v>
      </c>
      <c r="B62" s="662"/>
      <c r="C62" s="695"/>
    </row>
    <row r="63" spans="1:3" ht="14.25">
      <c r="A63" s="459" t="s">
        <v>449</v>
      </c>
      <c r="B63" s="674"/>
      <c r="C63" s="696">
        <f>+C60-C61-C62</f>
        <v>0</v>
      </c>
    </row>
    <row r="64" spans="1:3" ht="14.25">
      <c r="A64" s="458" t="s">
        <v>450</v>
      </c>
      <c r="B64" s="662"/>
      <c r="C64" s="697"/>
    </row>
    <row r="65" spans="1:3" ht="14.25">
      <c r="A65" s="459" t="s">
        <v>451</v>
      </c>
      <c r="B65" s="674"/>
      <c r="C65" s="696">
        <f>+C63-C64</f>
        <v>0</v>
      </c>
    </row>
    <row r="66" spans="1:3" ht="15" customHeight="1">
      <c r="A66" s="460"/>
      <c r="B66" s="698"/>
      <c r="C66" s="699"/>
    </row>
    <row r="67" spans="1:3" ht="27.75" customHeight="1">
      <c r="A67" s="700" t="s">
        <v>181</v>
      </c>
      <c r="B67" s="701"/>
      <c r="C67" s="702"/>
    </row>
    <row r="68" spans="1:3" ht="23.25" customHeight="1">
      <c r="A68" s="703" t="s">
        <v>452</v>
      </c>
      <c r="B68" s="704"/>
      <c r="C68" s="461">
        <f>+C27</f>
        <v>0</v>
      </c>
    </row>
    <row r="69" spans="1:4" ht="41.25" customHeight="1">
      <c r="A69" s="483" t="s">
        <v>913</v>
      </c>
      <c r="B69" s="705" t="s">
        <v>158</v>
      </c>
      <c r="C69" s="484">
        <f>+C21-C12-C18</f>
        <v>0</v>
      </c>
      <c r="D69" s="485"/>
    </row>
    <row r="70" spans="1:3" ht="23.25" customHeight="1">
      <c r="A70" s="706" t="s">
        <v>182</v>
      </c>
      <c r="B70" s="707" t="s">
        <v>158</v>
      </c>
      <c r="C70" s="708"/>
    </row>
    <row r="71" spans="1:3" ht="23.25" customHeight="1">
      <c r="A71" s="709" t="s">
        <v>914</v>
      </c>
      <c r="B71" s="707" t="s">
        <v>158</v>
      </c>
      <c r="C71" s="708">
        <f>+C28</f>
        <v>0</v>
      </c>
    </row>
    <row r="72" spans="1:3" ht="21.75" customHeight="1">
      <c r="A72" s="709" t="s">
        <v>915</v>
      </c>
      <c r="B72" s="676" t="s">
        <v>158</v>
      </c>
      <c r="C72" s="462">
        <f>+C31</f>
        <v>0</v>
      </c>
    </row>
    <row r="73" spans="1:3" ht="25.5" customHeight="1">
      <c r="A73" s="709" t="s">
        <v>916</v>
      </c>
      <c r="B73" s="710" t="s">
        <v>158</v>
      </c>
      <c r="C73" s="463">
        <f>+C29</f>
        <v>0</v>
      </c>
    </row>
    <row r="74" spans="1:3" ht="23.25" customHeight="1">
      <c r="A74" s="711" t="s">
        <v>183</v>
      </c>
      <c r="B74" s="712"/>
      <c r="C74" s="696">
        <f>+C68-C69-C70-C71-C72-C73</f>
        <v>0</v>
      </c>
    </row>
    <row r="75" spans="1:3" ht="14.25">
      <c r="A75" s="713"/>
      <c r="B75" s="698"/>
      <c r="C75" s="699"/>
    </row>
    <row r="76" spans="1:3" ht="33.75" customHeight="1">
      <c r="A76" s="838" t="s">
        <v>453</v>
      </c>
      <c r="B76" s="838"/>
      <c r="C76" s="838"/>
    </row>
    <row r="77" spans="1:3" ht="32.25" customHeight="1">
      <c r="A77" s="838" t="s">
        <v>454</v>
      </c>
      <c r="B77" s="838"/>
      <c r="C77" s="838"/>
    </row>
    <row r="78" spans="1:3" ht="14.25">
      <c r="A78" s="838" t="s">
        <v>455</v>
      </c>
      <c r="B78" s="838"/>
      <c r="C78" s="838"/>
    </row>
    <row r="79" spans="1:3" ht="14.25">
      <c r="A79" s="838" t="s">
        <v>456</v>
      </c>
      <c r="B79" s="838"/>
      <c r="C79" s="838"/>
    </row>
    <row r="80" spans="1:3" ht="14.25">
      <c r="A80" s="838" t="s">
        <v>457</v>
      </c>
      <c r="B80" s="838"/>
      <c r="C80" s="838"/>
    </row>
    <row r="81" spans="1:3" ht="36" customHeight="1">
      <c r="A81" s="838" t="s">
        <v>458</v>
      </c>
      <c r="B81" s="838"/>
      <c r="C81" s="838"/>
    </row>
    <row r="82" spans="1:3" ht="36" customHeight="1">
      <c r="A82" s="838" t="s">
        <v>459</v>
      </c>
      <c r="B82" s="838"/>
      <c r="C82" s="838"/>
    </row>
    <row r="83" spans="1:3" ht="32.25" customHeight="1">
      <c r="A83" s="838" t="s">
        <v>460</v>
      </c>
      <c r="B83" s="838"/>
      <c r="C83" s="838"/>
    </row>
    <row r="84" spans="1:3" ht="14.25">
      <c r="A84" s="838" t="s">
        <v>461</v>
      </c>
      <c r="B84" s="838"/>
      <c r="C84" s="838"/>
    </row>
    <row r="85" spans="1:3" ht="32.25" customHeight="1">
      <c r="A85" s="838" t="s">
        <v>462</v>
      </c>
      <c r="B85" s="838"/>
      <c r="C85" s="838"/>
    </row>
    <row r="86" spans="1:3" ht="32.25" customHeight="1">
      <c r="A86" s="838" t="s">
        <v>463</v>
      </c>
      <c r="B86" s="838"/>
      <c r="C86" s="838"/>
    </row>
    <row r="87" spans="1:3" ht="31.5" customHeight="1">
      <c r="A87" s="838" t="s">
        <v>464</v>
      </c>
      <c r="B87" s="838"/>
      <c r="C87" s="838"/>
    </row>
    <row r="88" spans="1:3" ht="30.75" customHeight="1">
      <c r="A88" s="837" t="s">
        <v>645</v>
      </c>
      <c r="B88" s="837"/>
      <c r="C88" s="837"/>
    </row>
    <row r="89" spans="1:3" ht="14.25">
      <c r="A89" s="837" t="s">
        <v>465</v>
      </c>
      <c r="B89" s="837"/>
      <c r="C89" s="837"/>
    </row>
    <row r="90" spans="1:3" ht="44.25" customHeight="1">
      <c r="A90" s="837" t="s">
        <v>917</v>
      </c>
      <c r="B90" s="837"/>
      <c r="C90" s="837"/>
    </row>
  </sheetData>
  <sheetProtection/>
  <mergeCells count="19">
    <mergeCell ref="A1:C1"/>
    <mergeCell ref="A3:C3"/>
    <mergeCell ref="A5:B5"/>
    <mergeCell ref="A20:C20"/>
    <mergeCell ref="A76:C76"/>
    <mergeCell ref="A77:C77"/>
    <mergeCell ref="A78:C78"/>
    <mergeCell ref="A79:C79"/>
    <mergeCell ref="A80:C80"/>
    <mergeCell ref="A81:C81"/>
    <mergeCell ref="A82:C82"/>
    <mergeCell ref="A83:C83"/>
    <mergeCell ref="A90:C90"/>
    <mergeCell ref="A84:C84"/>
    <mergeCell ref="A85:C85"/>
    <mergeCell ref="A86:C86"/>
    <mergeCell ref="A87:C87"/>
    <mergeCell ref="A88:C88"/>
    <mergeCell ref="A89:C89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5" r:id="rId1"/>
  <rowBreaks count="2" manualBreakCount="2">
    <brk id="48" max="255" man="1"/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zoomScale="80" zoomScaleNormal="80" zoomScalePageLayoutView="0" workbookViewId="0" topLeftCell="A1">
      <selection activeCell="B3" sqref="B3:F26"/>
    </sheetView>
  </sheetViews>
  <sheetFormatPr defaultColWidth="9.28125" defaultRowHeight="15"/>
  <cols>
    <col min="1" max="1" width="5.28125" style="658" customWidth="1"/>
    <col min="2" max="2" width="78.28125" style="658" customWidth="1"/>
    <col min="3" max="3" width="6.57421875" style="225" customWidth="1"/>
    <col min="4" max="4" width="15.7109375" style="658" customWidth="1"/>
    <col min="5" max="5" width="16.7109375" style="658" customWidth="1"/>
    <col min="6" max="6" width="17.7109375" style="658" bestFit="1" customWidth="1"/>
    <col min="7" max="16384" width="9.28125" style="658" customWidth="1"/>
  </cols>
  <sheetData>
    <row r="1" spans="2:7" ht="21">
      <c r="B1" s="850" t="s">
        <v>500</v>
      </c>
      <c r="C1" s="850"/>
      <c r="D1" s="850"/>
      <c r="E1" s="850"/>
      <c r="F1" s="850"/>
      <c r="G1" s="353"/>
    </row>
    <row r="3" spans="2:7" ht="21">
      <c r="B3" s="851" t="s">
        <v>472</v>
      </c>
      <c r="C3" s="851"/>
      <c r="D3" s="851"/>
      <c r="E3" s="851"/>
      <c r="F3" s="851"/>
      <c r="G3" s="353"/>
    </row>
    <row r="4" spans="2:6" ht="10.5" customHeight="1" thickBot="1">
      <c r="B4" s="296"/>
      <c r="C4" s="312"/>
      <c r="D4" s="296"/>
      <c r="E4" s="296"/>
      <c r="F4" s="296"/>
    </row>
    <row r="5" spans="2:6" ht="23.25" customHeight="1" thickTop="1">
      <c r="B5" s="852"/>
      <c r="C5" s="313"/>
      <c r="D5" s="854" t="s">
        <v>198</v>
      </c>
      <c r="E5" s="855"/>
      <c r="F5" s="856"/>
    </row>
    <row r="6" spans="2:6" ht="34.5" customHeight="1" thickBot="1">
      <c r="B6" s="853"/>
      <c r="C6" s="314"/>
      <c r="D6" s="326" t="s">
        <v>199</v>
      </c>
      <c r="E6" s="326" t="s">
        <v>200</v>
      </c>
      <c r="F6" s="338" t="s">
        <v>15</v>
      </c>
    </row>
    <row r="7" spans="2:6" ht="15" thickTop="1">
      <c r="B7" s="297"/>
      <c r="C7" s="315"/>
      <c r="E7" s="333"/>
      <c r="F7" s="339"/>
    </row>
    <row r="8" spans="2:6" ht="14.25">
      <c r="B8" s="298" t="s">
        <v>201</v>
      </c>
      <c r="C8" s="316"/>
      <c r="D8" s="327"/>
      <c r="E8" s="334"/>
      <c r="F8" s="340">
        <v>0</v>
      </c>
    </row>
    <row r="9" spans="2:6" ht="14.25">
      <c r="B9" s="299"/>
      <c r="C9" s="317"/>
      <c r="D9" s="328"/>
      <c r="E9" s="335"/>
      <c r="F9" s="341"/>
    </row>
    <row r="10" spans="2:6" ht="14.25">
      <c r="B10" s="298" t="s">
        <v>202</v>
      </c>
      <c r="C10" s="316" t="s">
        <v>156</v>
      </c>
      <c r="D10" s="327">
        <v>0</v>
      </c>
      <c r="E10" s="334">
        <v>0</v>
      </c>
      <c r="F10" s="340">
        <v>0</v>
      </c>
    </row>
    <row r="11" spans="2:6" ht="14.25">
      <c r="B11" s="300" t="s">
        <v>203</v>
      </c>
      <c r="C11" s="317" t="s">
        <v>158</v>
      </c>
      <c r="D11" s="328">
        <v>0</v>
      </c>
      <c r="E11" s="335">
        <v>0</v>
      </c>
      <c r="F11" s="341">
        <v>0</v>
      </c>
    </row>
    <row r="12" spans="2:6" ht="14.25">
      <c r="B12" s="298"/>
      <c r="C12" s="316"/>
      <c r="D12" s="329"/>
      <c r="E12" s="336"/>
      <c r="F12" s="340"/>
    </row>
    <row r="13" spans="2:6" ht="14.25">
      <c r="B13" s="301" t="s">
        <v>204</v>
      </c>
      <c r="C13" s="101" t="str">
        <f>C17</f>
        <v>(=)</v>
      </c>
      <c r="D13" s="330"/>
      <c r="E13" s="337"/>
      <c r="F13" s="342">
        <f>+F8+F10-F11</f>
        <v>0</v>
      </c>
    </row>
    <row r="14" spans="2:6" ht="14.25">
      <c r="B14" s="298"/>
      <c r="C14" s="316"/>
      <c r="D14" s="327"/>
      <c r="E14" s="334"/>
      <c r="F14" s="340"/>
    </row>
    <row r="15" spans="2:6" ht="14.25">
      <c r="B15" s="301" t="s">
        <v>205</v>
      </c>
      <c r="C15" s="101" t="s">
        <v>158</v>
      </c>
      <c r="D15" s="327"/>
      <c r="E15" s="334"/>
      <c r="F15" s="342">
        <v>0</v>
      </c>
    </row>
    <row r="16" spans="2:6" ht="14.25">
      <c r="B16" s="298"/>
      <c r="C16" s="316"/>
      <c r="D16" s="327"/>
      <c r="E16" s="334"/>
      <c r="F16" s="340"/>
    </row>
    <row r="17" spans="2:6" ht="14.25">
      <c r="B17" s="302" t="s">
        <v>206</v>
      </c>
      <c r="C17" s="318" t="s">
        <v>207</v>
      </c>
      <c r="D17" s="327"/>
      <c r="E17" s="334"/>
      <c r="F17" s="343">
        <f>+F13-F15</f>
        <v>0</v>
      </c>
    </row>
    <row r="18" spans="2:6" ht="14.25">
      <c r="B18" s="298"/>
      <c r="C18" s="316"/>
      <c r="D18" s="328"/>
      <c r="E18" s="335"/>
      <c r="F18" s="341"/>
    </row>
    <row r="19" spans="2:6" ht="14.25">
      <c r="B19" s="303" t="s">
        <v>208</v>
      </c>
      <c r="C19" s="319" t="s">
        <v>156</v>
      </c>
      <c r="D19" s="327">
        <v>0</v>
      </c>
      <c r="E19" s="334">
        <v>0</v>
      </c>
      <c r="F19" s="340">
        <v>0</v>
      </c>
    </row>
    <row r="20" spans="2:6" ht="28.5">
      <c r="B20" s="304" t="s">
        <v>209</v>
      </c>
      <c r="C20" s="316"/>
      <c r="D20" s="327"/>
      <c r="E20" s="334"/>
      <c r="F20" s="344">
        <v>0</v>
      </c>
    </row>
    <row r="21" spans="2:6" ht="14.25">
      <c r="B21" s="300" t="s">
        <v>210</v>
      </c>
      <c r="C21" s="317" t="s">
        <v>158</v>
      </c>
      <c r="D21" s="328">
        <v>0</v>
      </c>
      <c r="E21" s="335">
        <v>0</v>
      </c>
      <c r="F21" s="341">
        <v>0</v>
      </c>
    </row>
    <row r="22" spans="2:6" ht="14.25">
      <c r="B22" s="298"/>
      <c r="C22" s="316"/>
      <c r="D22" s="329"/>
      <c r="E22" s="336"/>
      <c r="F22" s="342"/>
    </row>
    <row r="23" spans="2:6" ht="15.75">
      <c r="B23" s="303" t="s">
        <v>473</v>
      </c>
      <c r="C23" s="319" t="s">
        <v>158</v>
      </c>
      <c r="D23" s="330"/>
      <c r="E23" s="337"/>
      <c r="F23" s="340">
        <v>0</v>
      </c>
    </row>
    <row r="24" spans="2:6" ht="15.75">
      <c r="B24" s="300" t="s">
        <v>474</v>
      </c>
      <c r="C24" s="317" t="s">
        <v>158</v>
      </c>
      <c r="D24" s="330"/>
      <c r="E24" s="337"/>
      <c r="F24" s="341">
        <v>0</v>
      </c>
    </row>
    <row r="25" spans="2:6" ht="14.25">
      <c r="B25" s="298"/>
      <c r="C25" s="316"/>
      <c r="D25" s="327"/>
      <c r="E25" s="334"/>
      <c r="F25" s="345"/>
    </row>
    <row r="26" spans="2:6" ht="16.5" thickBot="1">
      <c r="B26" s="305" t="s">
        <v>475</v>
      </c>
      <c r="C26" s="318" t="s">
        <v>207</v>
      </c>
      <c r="D26" s="327"/>
      <c r="E26" s="334"/>
      <c r="F26" s="346">
        <f>+F17+F19-F21-F23-F24</f>
        <v>0</v>
      </c>
    </row>
    <row r="27" spans="2:6" ht="15" thickBot="1" thickTop="1">
      <c r="B27" s="298"/>
      <c r="C27" s="316"/>
      <c r="D27" s="327"/>
      <c r="E27" s="334"/>
      <c r="F27" s="345"/>
    </row>
    <row r="28" spans="2:6" ht="15" thickBot="1" thickTop="1">
      <c r="B28" s="306"/>
      <c r="C28" s="320"/>
      <c r="D28" s="331"/>
      <c r="E28" s="331"/>
      <c r="F28" s="347"/>
    </row>
    <row r="29" spans="1:6" ht="15" thickBot="1" thickTop="1">
      <c r="A29" s="292"/>
      <c r="B29" s="307" t="s">
        <v>476</v>
      </c>
      <c r="C29" s="321"/>
      <c r="D29" s="321"/>
      <c r="E29" s="321"/>
      <c r="F29" s="348"/>
    </row>
    <row r="30" spans="1:6" ht="15" thickTop="1">
      <c r="A30" s="293"/>
      <c r="B30" s="308"/>
      <c r="C30" s="322"/>
      <c r="D30" s="327"/>
      <c r="E30" s="327"/>
      <c r="F30" s="345"/>
    </row>
    <row r="31" spans="1:6" ht="15.75">
      <c r="A31" s="294"/>
      <c r="B31" s="309" t="s">
        <v>477</v>
      </c>
      <c r="C31" s="323"/>
      <c r="D31" s="327"/>
      <c r="E31" s="327"/>
      <c r="F31" s="345"/>
    </row>
    <row r="32" spans="1:6" ht="15.75">
      <c r="A32" s="294"/>
      <c r="B32" s="308" t="s">
        <v>478</v>
      </c>
      <c r="C32" s="323"/>
      <c r="D32" s="327"/>
      <c r="E32" s="327"/>
      <c r="F32" s="345"/>
    </row>
    <row r="33" spans="1:6" ht="15.75">
      <c r="A33" s="294"/>
      <c r="B33" s="308" t="s">
        <v>479</v>
      </c>
      <c r="C33" s="323"/>
      <c r="D33" s="327"/>
      <c r="E33" s="327"/>
      <c r="F33" s="345"/>
    </row>
    <row r="34" spans="1:6" ht="14.25">
      <c r="A34" s="294"/>
      <c r="B34" s="473" t="s">
        <v>640</v>
      </c>
      <c r="C34" s="474"/>
      <c r="D34" s="475"/>
      <c r="E34" s="475"/>
      <c r="F34" s="476"/>
    </row>
    <row r="35" spans="1:6" ht="14.25">
      <c r="A35" s="294"/>
      <c r="B35" s="308" t="s">
        <v>480</v>
      </c>
      <c r="C35" s="323"/>
      <c r="D35" s="327"/>
      <c r="E35" s="327"/>
      <c r="F35" s="345"/>
    </row>
    <row r="36" spans="1:6" ht="14.25">
      <c r="A36" s="294"/>
      <c r="B36" s="308" t="s">
        <v>481</v>
      </c>
      <c r="C36" s="323"/>
      <c r="D36" s="327"/>
      <c r="E36" s="327"/>
      <c r="F36" s="345"/>
    </row>
    <row r="37" spans="1:6" ht="14.25">
      <c r="A37" s="294"/>
      <c r="B37" s="308" t="s">
        <v>482</v>
      </c>
      <c r="C37" s="323"/>
      <c r="D37" s="327"/>
      <c r="E37" s="327"/>
      <c r="F37" s="345"/>
    </row>
    <row r="38" spans="1:6" ht="14.25">
      <c r="A38" s="293"/>
      <c r="B38" s="310"/>
      <c r="C38" s="324" t="s">
        <v>495</v>
      </c>
      <c r="D38" s="332"/>
      <c r="E38" s="327"/>
      <c r="F38" s="349">
        <f>SUM(F32:F37)</f>
        <v>0</v>
      </c>
    </row>
    <row r="39" spans="1:6" ht="14.25">
      <c r="A39" s="294"/>
      <c r="B39" s="309" t="s">
        <v>483</v>
      </c>
      <c r="F39" s="350"/>
    </row>
    <row r="40" spans="2:6" ht="14.25">
      <c r="B40" s="298" t="s">
        <v>484</v>
      </c>
      <c r="F40" s="350"/>
    </row>
    <row r="41" spans="2:6" ht="14.25">
      <c r="B41" s="298" t="s">
        <v>485</v>
      </c>
      <c r="F41" s="350"/>
    </row>
    <row r="42" spans="2:6" ht="14.25">
      <c r="B42" s="298" t="s">
        <v>486</v>
      </c>
      <c r="F42" s="350"/>
    </row>
    <row r="43" spans="2:6" ht="14.25">
      <c r="B43" s="298" t="s">
        <v>487</v>
      </c>
      <c r="F43" s="350"/>
    </row>
    <row r="44" spans="2:6" ht="14.25">
      <c r="B44" s="298" t="s">
        <v>488</v>
      </c>
      <c r="F44" s="350"/>
    </row>
    <row r="45" spans="2:6" ht="14.25">
      <c r="B45" s="310"/>
      <c r="C45" s="324" t="s">
        <v>496</v>
      </c>
      <c r="F45" s="349">
        <f>SUM(F40:F44)</f>
        <v>0</v>
      </c>
    </row>
    <row r="46" spans="2:6" ht="14.25">
      <c r="B46" s="309" t="s">
        <v>220</v>
      </c>
      <c r="C46" s="324"/>
      <c r="F46" s="351"/>
    </row>
    <row r="47" spans="2:6" ht="14.25">
      <c r="B47" s="310"/>
      <c r="C47" s="324" t="s">
        <v>497</v>
      </c>
      <c r="F47" s="349">
        <v>0</v>
      </c>
    </row>
    <row r="48" spans="2:6" ht="14.25">
      <c r="B48" s="310"/>
      <c r="C48" s="324"/>
      <c r="F48" s="351"/>
    </row>
    <row r="49" spans="2:6" ht="14.25">
      <c r="B49" s="311"/>
      <c r="C49" s="325"/>
      <c r="F49" s="350"/>
    </row>
    <row r="50" spans="2:6" ht="14.25">
      <c r="B50" s="310"/>
      <c r="C50" s="324" t="s">
        <v>498</v>
      </c>
      <c r="F50" s="349">
        <v>300</v>
      </c>
    </row>
    <row r="51" spans="2:6" ht="15.75">
      <c r="B51" s="310"/>
      <c r="C51" s="324"/>
      <c r="E51" s="477" t="s">
        <v>499</v>
      </c>
      <c r="F51" s="343">
        <v>0</v>
      </c>
    </row>
    <row r="52" spans="2:6" ht="16.5" thickBot="1">
      <c r="B52" s="857" t="s">
        <v>489</v>
      </c>
      <c r="C52" s="858"/>
      <c r="D52" s="858"/>
      <c r="E52" s="859"/>
      <c r="F52" s="352"/>
    </row>
    <row r="53" ht="15" thickTop="1">
      <c r="C53" s="658"/>
    </row>
    <row r="54" ht="7.5" customHeight="1">
      <c r="C54" s="658"/>
    </row>
    <row r="55" spans="1:6" ht="17.25" customHeight="1">
      <c r="A55" s="295" t="s">
        <v>466</v>
      </c>
      <c r="B55" s="848" t="s">
        <v>490</v>
      </c>
      <c r="C55" s="848"/>
      <c r="D55" s="848"/>
      <c r="E55" s="848"/>
      <c r="F55" s="848"/>
    </row>
    <row r="56" spans="1:6" ht="33" customHeight="1">
      <c r="A56" s="295" t="s">
        <v>467</v>
      </c>
      <c r="B56" s="847" t="s">
        <v>491</v>
      </c>
      <c r="C56" s="847"/>
      <c r="D56" s="847"/>
      <c r="E56" s="847"/>
      <c r="F56" s="847"/>
    </row>
    <row r="57" spans="1:11" ht="17.25" customHeight="1">
      <c r="A57" s="295" t="s">
        <v>468</v>
      </c>
      <c r="B57" s="480" t="s">
        <v>492</v>
      </c>
      <c r="C57" s="480"/>
      <c r="D57" s="480"/>
      <c r="E57" s="480"/>
      <c r="F57" s="480"/>
      <c r="H57" s="354"/>
      <c r="I57" s="354"/>
      <c r="J57" s="354"/>
      <c r="K57" s="354"/>
    </row>
    <row r="58" spans="1:2" ht="15.75">
      <c r="A58" s="295" t="s">
        <v>469</v>
      </c>
      <c r="B58" s="658" t="s">
        <v>493</v>
      </c>
    </row>
    <row r="59" spans="1:6" ht="17.25" customHeight="1">
      <c r="A59" s="295" t="s">
        <v>470</v>
      </c>
      <c r="B59" s="848" t="s">
        <v>494</v>
      </c>
      <c r="C59" s="848"/>
      <c r="D59" s="848"/>
      <c r="E59" s="848"/>
      <c r="F59" s="848"/>
    </row>
    <row r="60" spans="1:6" ht="51" customHeight="1">
      <c r="A60" s="295" t="s">
        <v>471</v>
      </c>
      <c r="B60" s="849" t="s">
        <v>641</v>
      </c>
      <c r="C60" s="849"/>
      <c r="D60" s="849"/>
      <c r="E60" s="849"/>
      <c r="F60" s="849"/>
    </row>
  </sheetData>
  <sheetProtection/>
  <mergeCells count="9">
    <mergeCell ref="B56:F56"/>
    <mergeCell ref="B59:F59"/>
    <mergeCell ref="B60:F60"/>
    <mergeCell ref="B1:F1"/>
    <mergeCell ref="B3:F3"/>
    <mergeCell ref="B5:B6"/>
    <mergeCell ref="D5:F5"/>
    <mergeCell ref="B52:E52"/>
    <mergeCell ref="B55:F55"/>
  </mergeCells>
  <printOptions horizontalCentered="1"/>
  <pageMargins left="0.31496062992125984" right="0.15748031496062992" top="0.4724409448818898" bottom="0.4724409448818898" header="0.35433070866141736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L41"/>
  <sheetViews>
    <sheetView zoomScalePageLayoutView="0" workbookViewId="0" topLeftCell="B4">
      <selection activeCell="D11" sqref="D11"/>
    </sheetView>
  </sheetViews>
  <sheetFormatPr defaultColWidth="9.140625" defaultRowHeight="15"/>
  <cols>
    <col min="2" max="2" width="64.28125" style="0" bestFit="1" customWidth="1"/>
    <col min="3" max="3" width="13.28125" style="0" customWidth="1"/>
    <col min="4" max="4" width="15.28125" style="0" customWidth="1"/>
    <col min="5" max="5" width="13.7109375" style="0" customWidth="1"/>
  </cols>
  <sheetData>
    <row r="4" spans="2:5" ht="14.25">
      <c r="B4" s="143" t="s">
        <v>268</v>
      </c>
      <c r="C4" s="85"/>
      <c r="D4" s="85"/>
      <c r="E4" s="85"/>
    </row>
    <row r="5" spans="2:5" ht="14.25">
      <c r="B5" s="86"/>
      <c r="C5" s="87">
        <v>2019</v>
      </c>
      <c r="D5" s="87">
        <f>C5+1</f>
        <v>2020</v>
      </c>
      <c r="E5" s="281">
        <f>D5+1</f>
        <v>2021</v>
      </c>
    </row>
    <row r="6" spans="2:5" ht="14.25">
      <c r="B6" s="80" t="s">
        <v>211</v>
      </c>
      <c r="C6" s="144">
        <v>0</v>
      </c>
      <c r="D6" s="144">
        <v>0</v>
      </c>
      <c r="E6" s="144">
        <v>0</v>
      </c>
    </row>
    <row r="7" spans="2:5" ht="14.25">
      <c r="B7" s="88" t="s">
        <v>212</v>
      </c>
      <c r="C7" s="145"/>
      <c r="D7" s="145"/>
      <c r="E7" s="145"/>
    </row>
    <row r="8" spans="2:5" ht="14.25">
      <c r="B8" s="80" t="s">
        <v>213</v>
      </c>
      <c r="C8" s="132">
        <v>0</v>
      </c>
      <c r="D8" s="132">
        <v>0</v>
      </c>
      <c r="E8" s="132">
        <v>0</v>
      </c>
    </row>
    <row r="9" spans="2:5" ht="14.25">
      <c r="B9" s="80" t="s">
        <v>214</v>
      </c>
      <c r="C9" s="132">
        <v>100</v>
      </c>
      <c r="D9" s="132">
        <v>0</v>
      </c>
      <c r="E9" s="132">
        <v>0</v>
      </c>
    </row>
    <row r="10" spans="2:5" ht="14.25">
      <c r="B10" s="80" t="s">
        <v>215</v>
      </c>
      <c r="C10" s="132">
        <v>0</v>
      </c>
      <c r="D10" s="132">
        <v>0</v>
      </c>
      <c r="E10" s="132">
        <v>0</v>
      </c>
    </row>
    <row r="11" spans="2:5" ht="14.25">
      <c r="B11" s="80" t="s">
        <v>216</v>
      </c>
      <c r="C11" s="132">
        <f>C6-C8-C9-C10</f>
        <v>-100</v>
      </c>
      <c r="D11" s="132">
        <f>D6-D8-D9-D10</f>
        <v>0</v>
      </c>
      <c r="E11" s="132">
        <f>E6-E8-E9-E10</f>
        <v>0</v>
      </c>
    </row>
    <row r="14" ht="14.25">
      <c r="B14" s="143" t="s">
        <v>604</v>
      </c>
    </row>
    <row r="15" spans="2:3" ht="14.25">
      <c r="B15" s="453" t="s">
        <v>605</v>
      </c>
      <c r="C15" s="453" t="s">
        <v>334</v>
      </c>
    </row>
    <row r="16" spans="2:3" ht="14.25">
      <c r="B16" s="5" t="s">
        <v>606</v>
      </c>
      <c r="C16" s="455">
        <v>0</v>
      </c>
    </row>
    <row r="17" spans="2:3" ht="14.25">
      <c r="B17" s="5" t="s">
        <v>607</v>
      </c>
      <c r="C17" s="455">
        <v>0</v>
      </c>
    </row>
    <row r="18" spans="2:3" ht="14.25">
      <c r="B18" s="5" t="s">
        <v>602</v>
      </c>
      <c r="C18" s="455">
        <v>0</v>
      </c>
    </row>
    <row r="19" spans="2:3" ht="14.25">
      <c r="B19" s="5" t="s">
        <v>608</v>
      </c>
      <c r="C19" s="455">
        <v>0</v>
      </c>
    </row>
    <row r="20" spans="2:3" ht="14.25">
      <c r="B20" s="5" t="s">
        <v>603</v>
      </c>
      <c r="C20" s="455">
        <v>0</v>
      </c>
    </row>
    <row r="21" spans="2:3" ht="14.25">
      <c r="B21" s="5" t="s">
        <v>609</v>
      </c>
      <c r="C21" s="455">
        <v>0</v>
      </c>
    </row>
    <row r="22" spans="2:3" ht="14.25">
      <c r="B22" s="226" t="s">
        <v>918</v>
      </c>
      <c r="C22" s="456">
        <f>SUM(C16:C21)</f>
        <v>0</v>
      </c>
    </row>
    <row r="23" ht="14.25">
      <c r="B23" s="454" t="s">
        <v>610</v>
      </c>
    </row>
    <row r="26" spans="2:12" ht="15" thickBot="1">
      <c r="B26" s="860"/>
      <c r="C26" s="860"/>
      <c r="D26" s="860"/>
      <c r="E26" s="860"/>
      <c r="F26" s="860"/>
      <c r="G26" s="860"/>
      <c r="H26" s="860"/>
      <c r="I26" s="860"/>
      <c r="J26" s="860"/>
      <c r="K26" s="860"/>
      <c r="L26" s="860"/>
    </row>
    <row r="27" spans="2:12" ht="15" thickBot="1">
      <c r="B27" s="860" t="s">
        <v>269</v>
      </c>
      <c r="C27" s="860"/>
      <c r="D27" s="860"/>
      <c r="E27" s="860"/>
      <c r="F27" s="860"/>
      <c r="G27" s="860"/>
      <c r="H27" s="860"/>
      <c r="I27" s="860"/>
      <c r="J27" s="860"/>
      <c r="K27" s="860"/>
      <c r="L27" s="860"/>
    </row>
    <row r="28" spans="2:12" ht="15" thickBot="1">
      <c r="B28" s="861" t="s">
        <v>1042</v>
      </c>
      <c r="C28" s="89" t="s">
        <v>51</v>
      </c>
      <c r="D28" s="863" t="s">
        <v>217</v>
      </c>
      <c r="E28" s="865" t="s">
        <v>218</v>
      </c>
      <c r="F28" s="866"/>
      <c r="G28" s="867"/>
      <c r="H28" s="868" t="s">
        <v>219</v>
      </c>
      <c r="I28" s="869"/>
      <c r="J28" s="869"/>
      <c r="K28" s="870"/>
      <c r="L28" s="871" t="s">
        <v>220</v>
      </c>
    </row>
    <row r="29" spans="2:12" ht="32.25">
      <c r="B29" s="862"/>
      <c r="C29" s="90"/>
      <c r="D29" s="864"/>
      <c r="E29" s="91" t="s">
        <v>221</v>
      </c>
      <c r="F29" s="91" t="s">
        <v>222</v>
      </c>
      <c r="G29" s="91" t="s">
        <v>223</v>
      </c>
      <c r="H29" s="92" t="s">
        <v>224</v>
      </c>
      <c r="I29" s="93" t="s">
        <v>225</v>
      </c>
      <c r="J29" s="94" t="s">
        <v>226</v>
      </c>
      <c r="K29" s="95" t="s">
        <v>227</v>
      </c>
      <c r="L29" s="872"/>
    </row>
    <row r="30" spans="2:12" ht="14.25">
      <c r="B30" s="96" t="s">
        <v>228</v>
      </c>
      <c r="C30" s="146">
        <v>0</v>
      </c>
      <c r="D30" s="147">
        <v>0</v>
      </c>
      <c r="E30" s="874"/>
      <c r="F30" s="874"/>
      <c r="G30" s="874"/>
      <c r="H30" s="874"/>
      <c r="I30" s="874"/>
      <c r="J30" s="874"/>
      <c r="K30" s="874"/>
      <c r="L30" s="874"/>
    </row>
    <row r="31" spans="2:12" ht="14.25">
      <c r="B31" s="96" t="s">
        <v>229</v>
      </c>
      <c r="C31" s="146">
        <f aca="true" t="shared" si="0" ref="C31:C38">D31+E31+F31+G31+H31+I31+J31+K31+L31</f>
        <v>0</v>
      </c>
      <c r="D31" s="147">
        <v>0</v>
      </c>
      <c r="E31" s="874"/>
      <c r="F31" s="874"/>
      <c r="G31" s="874"/>
      <c r="H31" s="874"/>
      <c r="I31" s="874"/>
      <c r="J31" s="874"/>
      <c r="K31" s="874"/>
      <c r="L31" s="874"/>
    </row>
    <row r="32" spans="2:12" ht="14.25">
      <c r="B32" s="96" t="s">
        <v>230</v>
      </c>
      <c r="C32" s="146">
        <f t="shared" si="0"/>
        <v>0</v>
      </c>
      <c r="D32" s="147">
        <v>0</v>
      </c>
      <c r="E32" s="874"/>
      <c r="F32" s="874"/>
      <c r="G32" s="874"/>
      <c r="H32" s="874"/>
      <c r="I32" s="874"/>
      <c r="J32" s="874"/>
      <c r="K32" s="874"/>
      <c r="L32" s="874"/>
    </row>
    <row r="33" spans="2:12" ht="14.25">
      <c r="B33" s="96" t="s">
        <v>231</v>
      </c>
      <c r="C33" s="146">
        <f t="shared" si="0"/>
        <v>0</v>
      </c>
      <c r="D33" s="147">
        <v>0</v>
      </c>
      <c r="E33" s="874"/>
      <c r="F33" s="874"/>
      <c r="G33" s="874"/>
      <c r="H33" s="874"/>
      <c r="I33" s="874"/>
      <c r="J33" s="874"/>
      <c r="K33" s="874"/>
      <c r="L33" s="874"/>
    </row>
    <row r="34" spans="2:12" ht="14.25">
      <c r="B34" s="96" t="s">
        <v>232</v>
      </c>
      <c r="C34" s="146">
        <f t="shared" si="0"/>
        <v>0</v>
      </c>
      <c r="D34" s="147">
        <v>0</v>
      </c>
      <c r="E34" s="874"/>
      <c r="F34" s="874"/>
      <c r="G34" s="874"/>
      <c r="H34" s="874"/>
      <c r="I34" s="874"/>
      <c r="J34" s="874"/>
      <c r="K34" s="874"/>
      <c r="L34" s="874"/>
    </row>
    <row r="35" spans="2:12" ht="14.25">
      <c r="B35" s="96" t="s">
        <v>233</v>
      </c>
      <c r="C35" s="146">
        <f t="shared" si="0"/>
        <v>0</v>
      </c>
      <c r="D35" s="147">
        <v>0</v>
      </c>
      <c r="E35" s="874"/>
      <c r="F35" s="874"/>
      <c r="G35" s="874"/>
      <c r="H35" s="874"/>
      <c r="I35" s="874"/>
      <c r="J35" s="874"/>
      <c r="K35" s="874"/>
      <c r="L35" s="874"/>
    </row>
    <row r="36" spans="2:12" ht="14.25">
      <c r="B36" s="96" t="s">
        <v>234</v>
      </c>
      <c r="C36" s="146">
        <f t="shared" si="0"/>
        <v>0</v>
      </c>
      <c r="D36" s="874"/>
      <c r="E36" s="148">
        <v>0</v>
      </c>
      <c r="F36" s="148">
        <v>0</v>
      </c>
      <c r="G36" s="148">
        <v>0</v>
      </c>
      <c r="H36" s="874"/>
      <c r="I36" s="874"/>
      <c r="J36" s="874"/>
      <c r="K36" s="874"/>
      <c r="L36" s="874"/>
    </row>
    <row r="37" spans="2:12" ht="14.25">
      <c r="B37" s="96" t="s">
        <v>235</v>
      </c>
      <c r="C37" s="146">
        <f t="shared" si="0"/>
        <v>0</v>
      </c>
      <c r="D37" s="874"/>
      <c r="E37" s="874"/>
      <c r="F37" s="874"/>
      <c r="G37" s="874"/>
      <c r="H37" s="149">
        <v>0</v>
      </c>
      <c r="I37" s="149">
        <v>0</v>
      </c>
      <c r="J37" s="149">
        <v>0</v>
      </c>
      <c r="K37" s="149"/>
      <c r="L37" s="150"/>
    </row>
    <row r="38" spans="2:12" ht="14.25">
      <c r="B38" s="96" t="s">
        <v>236</v>
      </c>
      <c r="C38" s="146">
        <f t="shared" si="0"/>
        <v>0</v>
      </c>
      <c r="D38" s="874"/>
      <c r="E38" s="874"/>
      <c r="F38" s="874"/>
      <c r="G38" s="874"/>
      <c r="H38" s="874"/>
      <c r="I38" s="874"/>
      <c r="J38" s="874"/>
      <c r="K38" s="874"/>
      <c r="L38" s="151">
        <v>0</v>
      </c>
    </row>
    <row r="39" spans="2:12" ht="14.25">
      <c r="B39" s="96" t="s">
        <v>237</v>
      </c>
      <c r="C39" s="146">
        <v>0</v>
      </c>
      <c r="D39" s="147">
        <v>0</v>
      </c>
      <c r="E39" s="148">
        <v>0</v>
      </c>
      <c r="F39" s="148">
        <v>0</v>
      </c>
      <c r="G39" s="148"/>
      <c r="H39" s="149">
        <v>0</v>
      </c>
      <c r="I39" s="149">
        <v>0</v>
      </c>
      <c r="J39" s="149">
        <v>0</v>
      </c>
      <c r="K39" s="149"/>
      <c r="L39" s="151">
        <v>0</v>
      </c>
    </row>
    <row r="40" spans="2:12" ht="14.25">
      <c r="B40" s="97" t="s">
        <v>238</v>
      </c>
      <c r="C40" s="152">
        <f>D40+E40+F40+G40+H40+I40+J40+K40+L40</f>
        <v>0</v>
      </c>
      <c r="D40" s="153">
        <v>0</v>
      </c>
      <c r="E40" s="154">
        <v>0</v>
      </c>
      <c r="F40" s="154">
        <v>0</v>
      </c>
      <c r="G40" s="154">
        <v>0</v>
      </c>
      <c r="H40" s="155">
        <v>0</v>
      </c>
      <c r="I40" s="155">
        <v>0</v>
      </c>
      <c r="J40" s="155">
        <v>0</v>
      </c>
      <c r="K40" s="155">
        <v>0</v>
      </c>
      <c r="L40" s="156">
        <v>0</v>
      </c>
    </row>
    <row r="41" spans="2:12" ht="14.25">
      <c r="B41" s="873" t="s">
        <v>239</v>
      </c>
      <c r="C41" s="873"/>
      <c r="D41" s="873"/>
      <c r="E41" s="873"/>
      <c r="F41" s="873"/>
      <c r="G41" s="873"/>
      <c r="H41" s="873"/>
      <c r="I41" s="873"/>
      <c r="J41" s="873"/>
      <c r="K41" s="873"/>
      <c r="L41" s="873"/>
    </row>
  </sheetData>
  <sheetProtection/>
  <mergeCells count="14">
    <mergeCell ref="B41:L41"/>
    <mergeCell ref="E30:L34"/>
    <mergeCell ref="E35:L35"/>
    <mergeCell ref="D36:D38"/>
    <mergeCell ref="H36:L36"/>
    <mergeCell ref="E37:G38"/>
    <mergeCell ref="H38:K38"/>
    <mergeCell ref="B26:L26"/>
    <mergeCell ref="B27:L27"/>
    <mergeCell ref="B28:B29"/>
    <mergeCell ref="D28:D29"/>
    <mergeCell ref="E28:G28"/>
    <mergeCell ref="H28:K28"/>
    <mergeCell ref="L28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zoomScale="70" zoomScaleNormal="70" zoomScalePageLayoutView="0" workbookViewId="0" topLeftCell="A23">
      <selection activeCell="A1" sqref="A1:H33"/>
    </sheetView>
  </sheetViews>
  <sheetFormatPr defaultColWidth="9.28125" defaultRowHeight="15"/>
  <cols>
    <col min="1" max="1" width="9.28125" style="658" customWidth="1"/>
    <col min="2" max="2" width="83.00390625" style="658" customWidth="1"/>
    <col min="3" max="3" width="14.28125" style="658" customWidth="1"/>
    <col min="4" max="4" width="15.7109375" style="658" customWidth="1"/>
    <col min="5" max="6" width="17.28125" style="658" customWidth="1"/>
    <col min="7" max="7" width="20.7109375" style="658" customWidth="1"/>
    <col min="8" max="16384" width="9.28125" style="658" customWidth="1"/>
  </cols>
  <sheetData>
    <row r="1" spans="1:7" s="356" customFormat="1" ht="15">
      <c r="A1" s="876" t="s">
        <v>501</v>
      </c>
      <c r="B1" s="876"/>
      <c r="C1" s="876"/>
      <c r="D1" s="876"/>
      <c r="E1" s="876"/>
      <c r="F1" s="876"/>
      <c r="G1" s="876"/>
    </row>
    <row r="2" spans="1:7" ht="21">
      <c r="A2" s="851" t="s">
        <v>502</v>
      </c>
      <c r="B2" s="851"/>
      <c r="C2" s="851"/>
      <c r="D2" s="851"/>
      <c r="E2" s="851"/>
      <c r="F2" s="851"/>
      <c r="G2" s="851"/>
    </row>
    <row r="3" spans="1:17" ht="15.75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</row>
    <row r="4" spans="1:7" ht="96.75" thickBot="1" thickTop="1">
      <c r="A4" s="358" t="s">
        <v>503</v>
      </c>
      <c r="B4" s="359" t="s">
        <v>504</v>
      </c>
      <c r="C4" s="360" t="s">
        <v>612</v>
      </c>
      <c r="D4" s="361" t="s">
        <v>505</v>
      </c>
      <c r="E4" s="360" t="s">
        <v>506</v>
      </c>
      <c r="F4" s="360" t="s">
        <v>507</v>
      </c>
      <c r="G4" s="360" t="s">
        <v>508</v>
      </c>
    </row>
    <row r="5" spans="1:7" ht="16.5" customHeight="1" thickBot="1" thickTop="1">
      <c r="A5" s="362"/>
      <c r="B5" s="363"/>
      <c r="C5" s="364" t="s">
        <v>509</v>
      </c>
      <c r="D5" s="364" t="s">
        <v>510</v>
      </c>
      <c r="E5" s="364" t="s">
        <v>511</v>
      </c>
      <c r="F5" s="364" t="s">
        <v>512</v>
      </c>
      <c r="G5" s="365" t="s">
        <v>513</v>
      </c>
    </row>
    <row r="6" spans="1:7" ht="15.75" thickTop="1">
      <c r="A6" s="366" t="s">
        <v>514</v>
      </c>
      <c r="B6" s="367"/>
      <c r="C6" s="368"/>
      <c r="D6" s="368"/>
      <c r="E6" s="368"/>
      <c r="F6" s="368"/>
      <c r="G6" s="369"/>
    </row>
    <row r="7" spans="1:7" ht="15">
      <c r="A7" s="366"/>
      <c r="B7" s="367"/>
      <c r="C7" s="370"/>
      <c r="D7" s="371"/>
      <c r="E7" s="371"/>
      <c r="F7" s="464"/>
      <c r="G7" s="369">
        <f>SUM(C7:F7)</f>
        <v>0</v>
      </c>
    </row>
    <row r="8" spans="1:7" ht="15.75" thickBot="1">
      <c r="A8" s="366"/>
      <c r="B8" s="367"/>
      <c r="C8" s="370"/>
      <c r="D8" s="371"/>
      <c r="E8" s="371"/>
      <c r="F8" s="464"/>
      <c r="G8" s="369">
        <f>SUM(C8:F8)</f>
        <v>0</v>
      </c>
    </row>
    <row r="9" spans="1:7" ht="16.5" thickBot="1" thickTop="1">
      <c r="A9" s="373" t="s">
        <v>515</v>
      </c>
      <c r="B9" s="362"/>
      <c r="C9" s="374">
        <f>SUM(C7:C8)</f>
        <v>0</v>
      </c>
      <c r="D9" s="374">
        <f>SUM(D7:D8)</f>
        <v>0</v>
      </c>
      <c r="E9" s="374">
        <f>SUM(E7:E8)</f>
        <v>0</v>
      </c>
      <c r="F9" s="465">
        <f>SUM(F7:F8)</f>
        <v>0</v>
      </c>
      <c r="G9" s="375">
        <f>SUM(G7:G8)</f>
        <v>0</v>
      </c>
    </row>
    <row r="10" spans="1:7" ht="15.75" thickTop="1">
      <c r="A10" s="366" t="s">
        <v>480</v>
      </c>
      <c r="B10" s="367"/>
      <c r="C10" s="368"/>
      <c r="D10" s="368"/>
      <c r="E10" s="368"/>
      <c r="F10" s="368"/>
      <c r="G10" s="369"/>
    </row>
    <row r="11" spans="1:7" ht="15">
      <c r="A11" s="366"/>
      <c r="B11" s="367"/>
      <c r="C11" s="370"/>
      <c r="D11" s="371"/>
      <c r="E11" s="371"/>
      <c r="F11" s="372"/>
      <c r="G11" s="369">
        <f>SUM(C11:F11)</f>
        <v>0</v>
      </c>
    </row>
    <row r="12" spans="1:7" ht="15">
      <c r="A12" s="366"/>
      <c r="B12" s="367"/>
      <c r="C12" s="370"/>
      <c r="D12" s="371"/>
      <c r="E12" s="371"/>
      <c r="F12" s="372"/>
      <c r="G12" s="369">
        <f>SUM(C12:F12)</f>
        <v>0</v>
      </c>
    </row>
    <row r="13" spans="1:7" ht="15.75" thickBot="1">
      <c r="A13" s="366"/>
      <c r="B13" s="367"/>
      <c r="C13" s="370"/>
      <c r="D13" s="371"/>
      <c r="E13" s="371"/>
      <c r="F13" s="372"/>
      <c r="G13" s="369">
        <f>SUM(C13:F13)</f>
        <v>0</v>
      </c>
    </row>
    <row r="14" spans="1:7" ht="16.5" thickBot="1" thickTop="1">
      <c r="A14" s="373" t="s">
        <v>516</v>
      </c>
      <c r="B14" s="362"/>
      <c r="C14" s="374">
        <f>SUM(C11:C13)</f>
        <v>0</v>
      </c>
      <c r="D14" s="374">
        <f>SUM(D11:D13)</f>
        <v>0</v>
      </c>
      <c r="E14" s="374">
        <f>SUM(E11:E13)</f>
        <v>0</v>
      </c>
      <c r="F14" s="374">
        <f>SUM(F11:F13)</f>
        <v>0</v>
      </c>
      <c r="G14" s="375">
        <f>SUM(G11:G13)</f>
        <v>0</v>
      </c>
    </row>
    <row r="15" spans="1:7" ht="15.75" thickTop="1">
      <c r="A15" s="366" t="s">
        <v>481</v>
      </c>
      <c r="B15" s="367"/>
      <c r="C15" s="368"/>
      <c r="D15" s="368"/>
      <c r="E15" s="368"/>
      <c r="F15" s="368"/>
      <c r="G15" s="369"/>
    </row>
    <row r="16" spans="1:7" ht="15">
      <c r="A16" s="366"/>
      <c r="B16" s="367"/>
      <c r="C16" s="370"/>
      <c r="D16" s="371"/>
      <c r="E16" s="371"/>
      <c r="F16" s="372"/>
      <c r="G16" s="369">
        <f>SUM(C16:F16)</f>
        <v>0</v>
      </c>
    </row>
    <row r="17" spans="1:7" ht="15.75" thickBot="1">
      <c r="A17" s="366"/>
      <c r="B17" s="367"/>
      <c r="C17" s="370"/>
      <c r="D17" s="371"/>
      <c r="E17" s="371"/>
      <c r="F17" s="372"/>
      <c r="G17" s="369">
        <f>SUM(C17:F17)</f>
        <v>0</v>
      </c>
    </row>
    <row r="18" spans="1:7" ht="16.5" thickBot="1" thickTop="1">
      <c r="A18" s="373" t="s">
        <v>517</v>
      </c>
      <c r="B18" s="376"/>
      <c r="C18" s="374">
        <f>SUM(C16:C17)</f>
        <v>0</v>
      </c>
      <c r="D18" s="374">
        <f>SUM(D16:D17)</f>
        <v>0</v>
      </c>
      <c r="E18" s="374">
        <f>SUM(E16:E17)</f>
        <v>0</v>
      </c>
      <c r="F18" s="374">
        <f>SUM(F16:F17)</f>
        <v>0</v>
      </c>
      <c r="G18" s="375">
        <f>SUM(G16:G17)</f>
        <v>0</v>
      </c>
    </row>
    <row r="19" spans="1:7" ht="18.75" thickTop="1">
      <c r="A19" s="366" t="s">
        <v>518</v>
      </c>
      <c r="B19" s="377"/>
      <c r="C19" s="368"/>
      <c r="D19" s="368"/>
      <c r="E19" s="368"/>
      <c r="F19" s="368"/>
      <c r="G19" s="378"/>
    </row>
    <row r="20" spans="1:7" ht="15" customHeight="1">
      <c r="A20" s="366"/>
      <c r="B20" s="377"/>
      <c r="C20" s="379"/>
      <c r="D20" s="380"/>
      <c r="E20" s="380"/>
      <c r="F20" s="381"/>
      <c r="G20" s="382"/>
    </row>
    <row r="21" spans="1:7" ht="15">
      <c r="A21" s="366"/>
      <c r="B21" s="377"/>
      <c r="C21" s="379"/>
      <c r="D21" s="383"/>
      <c r="E21" s="380"/>
      <c r="F21" s="384"/>
      <c r="G21" s="382"/>
    </row>
    <row r="22" spans="1:7" ht="15">
      <c r="A22" s="366"/>
      <c r="B22" s="367"/>
      <c r="C22" s="379"/>
      <c r="D22" s="383"/>
      <c r="E22" s="380"/>
      <c r="F22" s="384"/>
      <c r="G22" s="382"/>
    </row>
    <row r="23" spans="1:7" ht="15.75" thickBot="1">
      <c r="A23" s="366"/>
      <c r="B23" s="367"/>
      <c r="C23" s="379"/>
      <c r="D23" s="383"/>
      <c r="E23" s="380"/>
      <c r="F23" s="384"/>
      <c r="G23" s="385"/>
    </row>
    <row r="24" spans="1:7" ht="16.5" thickBot="1" thickTop="1">
      <c r="A24" s="373" t="s">
        <v>519</v>
      </c>
      <c r="B24" s="362"/>
      <c r="C24" s="374">
        <f>SUM(C20:C23)</f>
        <v>0</v>
      </c>
      <c r="D24" s="374">
        <f>SUM(D20:D23)</f>
        <v>0</v>
      </c>
      <c r="E24" s="374">
        <f>SUM(E20:E23)</f>
        <v>0</v>
      </c>
      <c r="F24" s="374">
        <f>SUM(F20:F23)</f>
        <v>0</v>
      </c>
      <c r="G24" s="375">
        <f>SUM(G20:G23)</f>
        <v>0</v>
      </c>
    </row>
    <row r="25" spans="1:7" ht="15.75" thickTop="1">
      <c r="A25" s="366" t="s">
        <v>520</v>
      </c>
      <c r="B25" s="367"/>
      <c r="C25" s="368"/>
      <c r="D25" s="368"/>
      <c r="E25" s="368"/>
      <c r="F25" s="368"/>
      <c r="G25" s="369"/>
    </row>
    <row r="26" spans="1:7" ht="15">
      <c r="A26" s="366"/>
      <c r="B26" s="367"/>
      <c r="C26" s="370"/>
      <c r="D26" s="371"/>
      <c r="E26" s="371"/>
      <c r="F26" s="372"/>
      <c r="G26" s="369">
        <f>+C26+D26+E26+F26</f>
        <v>0</v>
      </c>
    </row>
    <row r="27" spans="1:7" ht="15.75" thickBot="1">
      <c r="A27" s="366"/>
      <c r="B27" s="367"/>
      <c r="C27" s="370"/>
      <c r="D27" s="371"/>
      <c r="E27" s="371"/>
      <c r="F27" s="372"/>
      <c r="G27" s="369">
        <f>SUM(C27:F27)</f>
        <v>0</v>
      </c>
    </row>
    <row r="28" spans="1:7" ht="16.5" thickBot="1" thickTop="1">
      <c r="A28" s="373" t="s">
        <v>521</v>
      </c>
      <c r="B28" s="362"/>
      <c r="C28" s="374">
        <f>SUM(C26:C27)</f>
        <v>0</v>
      </c>
      <c r="D28" s="374">
        <f>SUM(D26:D27)</f>
        <v>0</v>
      </c>
      <c r="E28" s="374">
        <f>SUM(E26:E27)</f>
        <v>0</v>
      </c>
      <c r="F28" s="374">
        <f>SUM(F26:F27)</f>
        <v>0</v>
      </c>
      <c r="G28" s="375">
        <f>SUM(G26:G27)</f>
        <v>0</v>
      </c>
    </row>
    <row r="29" spans="1:7" ht="18.75" thickTop="1">
      <c r="A29" s="366" t="s">
        <v>522</v>
      </c>
      <c r="B29" s="367"/>
      <c r="C29" s="368"/>
      <c r="D29" s="368"/>
      <c r="E29" s="368"/>
      <c r="F29" s="368"/>
      <c r="G29" s="369"/>
    </row>
    <row r="30" spans="1:7" ht="15">
      <c r="A30" s="366"/>
      <c r="B30" s="367"/>
      <c r="C30" s="370"/>
      <c r="D30" s="371"/>
      <c r="E30" s="371"/>
      <c r="F30" s="372"/>
      <c r="G30" s="369">
        <f>SUM(C30:F30)</f>
        <v>0</v>
      </c>
    </row>
    <row r="31" spans="1:7" ht="15.75" thickBot="1">
      <c r="A31" s="366"/>
      <c r="B31" s="367"/>
      <c r="C31" s="370"/>
      <c r="D31" s="371"/>
      <c r="E31" s="371"/>
      <c r="F31" s="372"/>
      <c r="G31" s="369">
        <f>SUM(C31:F31)</f>
        <v>0</v>
      </c>
    </row>
    <row r="32" spans="1:7" ht="16.5" thickBot="1" thickTop="1">
      <c r="A32" s="373" t="s">
        <v>523</v>
      </c>
      <c r="B32" s="362"/>
      <c r="C32" s="374">
        <f>SUM(C30:C31)</f>
        <v>0</v>
      </c>
      <c r="D32" s="374">
        <f>SUM(D30:D31)</f>
        <v>0</v>
      </c>
      <c r="E32" s="374">
        <f>SUM(E30:E31)</f>
        <v>0</v>
      </c>
      <c r="F32" s="374">
        <f>SUM(F30:F31)</f>
        <v>0</v>
      </c>
      <c r="G32" s="375">
        <f>SUM(G30:G31)</f>
        <v>0</v>
      </c>
    </row>
    <row r="33" spans="1:7" ht="16.5" thickBot="1" thickTop="1">
      <c r="A33" s="478" t="s">
        <v>29</v>
      </c>
      <c r="B33" s="478"/>
      <c r="C33" s="374">
        <f>SUM(C32,C18,C14,C9,C28,C24)</f>
        <v>0</v>
      </c>
      <c r="D33" s="374">
        <f>SUM(D32,D18,D14,D9,D28,D24)</f>
        <v>0</v>
      </c>
      <c r="E33" s="374">
        <f>SUM(E32,E18,E14,E9,E28,E24)</f>
        <v>0</v>
      </c>
      <c r="F33" s="374">
        <f>SUM(F32,F18,F14,F9,F28,F24)</f>
        <v>0</v>
      </c>
      <c r="G33" s="375">
        <f>SUM(G32,G18,G14,G9,G28,G24)</f>
        <v>0</v>
      </c>
    </row>
    <row r="34" spans="1:7" ht="15.75" thickTop="1">
      <c r="A34" s="386" t="s">
        <v>524</v>
      </c>
      <c r="B34" s="357"/>
      <c r="C34" s="387"/>
      <c r="D34" s="387"/>
      <c r="E34" s="387"/>
      <c r="F34" s="387"/>
      <c r="G34" s="387"/>
    </row>
    <row r="35" spans="1:7" ht="18" customHeight="1">
      <c r="A35" s="875" t="s">
        <v>525</v>
      </c>
      <c r="B35" s="875"/>
      <c r="C35" s="875"/>
      <c r="D35" s="875"/>
      <c r="E35" s="875"/>
      <c r="F35" s="875"/>
      <c r="G35" s="875"/>
    </row>
    <row r="36" spans="1:7" ht="28.5" customHeight="1">
      <c r="A36" s="875" t="s">
        <v>526</v>
      </c>
      <c r="B36" s="875"/>
      <c r="C36" s="875"/>
      <c r="D36" s="875"/>
      <c r="E36" s="875"/>
      <c r="F36" s="875"/>
      <c r="G36" s="875"/>
    </row>
    <row r="37" spans="1:7" ht="101.25" customHeight="1">
      <c r="A37" s="875" t="s">
        <v>527</v>
      </c>
      <c r="B37" s="875"/>
      <c r="C37" s="875"/>
      <c r="D37" s="875"/>
      <c r="E37" s="875"/>
      <c r="F37" s="875"/>
      <c r="G37" s="875"/>
    </row>
    <row r="38" spans="1:7" ht="21" customHeight="1">
      <c r="A38" s="875" t="s">
        <v>528</v>
      </c>
      <c r="B38" s="875"/>
      <c r="C38" s="875"/>
      <c r="D38" s="875"/>
      <c r="E38" s="875"/>
      <c r="F38" s="875"/>
      <c r="G38" s="875"/>
    </row>
    <row r="39" spans="1:7" ht="30" customHeight="1">
      <c r="A39" s="875" t="s">
        <v>613</v>
      </c>
      <c r="B39" s="875"/>
      <c r="C39" s="875"/>
      <c r="D39" s="875"/>
      <c r="E39" s="875"/>
      <c r="F39" s="875"/>
      <c r="G39" s="875"/>
    </row>
  </sheetData>
  <sheetProtection/>
  <mergeCells count="7">
    <mergeCell ref="A39:G39"/>
    <mergeCell ref="A1:G1"/>
    <mergeCell ref="A2:G2"/>
    <mergeCell ref="A35:G35"/>
    <mergeCell ref="A36:G36"/>
    <mergeCell ref="A37:G37"/>
    <mergeCell ref="A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zoomScale="80" zoomScaleNormal="80" zoomScalePageLayoutView="0" workbookViewId="0" topLeftCell="A20">
      <selection activeCell="A1" sqref="A1:M49"/>
    </sheetView>
  </sheetViews>
  <sheetFormatPr defaultColWidth="9.28125" defaultRowHeight="15"/>
  <cols>
    <col min="1" max="1" width="9.28125" style="658" customWidth="1"/>
    <col min="2" max="2" width="43.00390625" style="658" customWidth="1"/>
    <col min="3" max="3" width="9.28125" style="658" customWidth="1"/>
    <col min="4" max="4" width="46.57421875" style="658" customWidth="1"/>
    <col min="5" max="5" width="11.7109375" style="658" customWidth="1"/>
    <col min="6" max="8" width="14.28125" style="658" customWidth="1"/>
    <col min="9" max="9" width="15.7109375" style="658" customWidth="1"/>
    <col min="10" max="11" width="18.00390625" style="658" customWidth="1"/>
    <col min="12" max="12" width="18.7109375" style="658" customWidth="1"/>
    <col min="13" max="13" width="16.28125" style="658" customWidth="1"/>
    <col min="14" max="14" width="19.7109375" style="658" customWidth="1"/>
    <col min="15" max="16384" width="9.28125" style="658" customWidth="1"/>
  </cols>
  <sheetData>
    <row r="1" spans="1:13" s="356" customFormat="1" ht="18">
      <c r="A1" s="877" t="s">
        <v>529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2" spans="1:13" ht="35.25" customHeight="1">
      <c r="A2" s="878" t="s">
        <v>502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</row>
    <row r="3" spans="1:21" ht="30.75" customHeight="1" thickBo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</row>
    <row r="4" spans="1:13" ht="183" thickBot="1" thickTop="1">
      <c r="A4" s="389" t="s">
        <v>530</v>
      </c>
      <c r="B4" s="390" t="s">
        <v>531</v>
      </c>
      <c r="C4" s="390" t="s">
        <v>532</v>
      </c>
      <c r="D4" s="390" t="s">
        <v>531</v>
      </c>
      <c r="E4" s="361" t="s">
        <v>614</v>
      </c>
      <c r="F4" s="361" t="s">
        <v>533</v>
      </c>
      <c r="G4" s="390" t="s">
        <v>534</v>
      </c>
      <c r="H4" s="390" t="s">
        <v>535</v>
      </c>
      <c r="I4" s="361" t="s">
        <v>536</v>
      </c>
      <c r="J4" s="361" t="s">
        <v>615</v>
      </c>
      <c r="K4" s="391" t="s">
        <v>537</v>
      </c>
      <c r="L4" s="390" t="s">
        <v>538</v>
      </c>
      <c r="M4" s="390" t="s">
        <v>539</v>
      </c>
    </row>
    <row r="5" spans="1:13" ht="31.5" customHeight="1" thickBot="1">
      <c r="A5" s="392"/>
      <c r="B5" s="393"/>
      <c r="C5" s="393"/>
      <c r="D5" s="393"/>
      <c r="E5" s="394" t="s">
        <v>509</v>
      </c>
      <c r="F5" s="394" t="s">
        <v>510</v>
      </c>
      <c r="G5" s="394" t="s">
        <v>511</v>
      </c>
      <c r="H5" s="394" t="s">
        <v>512</v>
      </c>
      <c r="I5" s="394" t="s">
        <v>540</v>
      </c>
      <c r="J5" s="394" t="s">
        <v>541</v>
      </c>
      <c r="K5" s="394" t="s">
        <v>542</v>
      </c>
      <c r="L5" s="395" t="s">
        <v>543</v>
      </c>
      <c r="M5" s="395" t="s">
        <v>544</v>
      </c>
    </row>
    <row r="6" spans="1:13" ht="15.75" thickTop="1">
      <c r="A6" s="396" t="s">
        <v>545</v>
      </c>
      <c r="B6" s="397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98"/>
    </row>
    <row r="7" spans="1:13" ht="15">
      <c r="A7" s="399"/>
      <c r="B7" s="400"/>
      <c r="C7" s="383"/>
      <c r="D7" s="401"/>
      <c r="E7" s="379"/>
      <c r="F7" s="380"/>
      <c r="G7" s="380"/>
      <c r="H7" s="380"/>
      <c r="I7" s="381"/>
      <c r="J7" s="402"/>
      <c r="K7" s="402"/>
      <c r="L7" s="402">
        <f>+F7+G7-H7-I7+K7</f>
        <v>0</v>
      </c>
      <c r="M7" s="403">
        <f>+E7+G7-H7-I7-J7+K7</f>
        <v>0</v>
      </c>
    </row>
    <row r="8" spans="1:13" ht="15">
      <c r="A8" s="399"/>
      <c r="B8" s="383"/>
      <c r="C8" s="383"/>
      <c r="D8" s="384"/>
      <c r="E8" s="379"/>
      <c r="F8" s="380"/>
      <c r="G8" s="380"/>
      <c r="H8" s="380"/>
      <c r="I8" s="381"/>
      <c r="J8" s="402"/>
      <c r="K8" s="402"/>
      <c r="L8" s="402">
        <f>+F8+G8-H8-I8+K8</f>
        <v>0</v>
      </c>
      <c r="M8" s="403">
        <f>+E8+G8-H8-I8-J8+K8</f>
        <v>0</v>
      </c>
    </row>
    <row r="9" spans="1:13" ht="15">
      <c r="A9" s="399"/>
      <c r="B9" s="383"/>
      <c r="C9" s="383"/>
      <c r="D9" s="384"/>
      <c r="E9" s="379"/>
      <c r="F9" s="380"/>
      <c r="G9" s="380"/>
      <c r="H9" s="380"/>
      <c r="I9" s="381"/>
      <c r="J9" s="402"/>
      <c r="K9" s="402"/>
      <c r="L9" s="402">
        <f>+F9+G9-H9-I9+K9</f>
        <v>0</v>
      </c>
      <c r="M9" s="403">
        <f>+E9+G9-H9-I9-J9+K9</f>
        <v>0</v>
      </c>
    </row>
    <row r="10" spans="1:13" ht="15.75" thickBot="1">
      <c r="A10" s="399"/>
      <c r="B10" s="404"/>
      <c r="C10" s="383"/>
      <c r="D10" s="384"/>
      <c r="E10" s="379"/>
      <c r="F10" s="380"/>
      <c r="G10" s="380"/>
      <c r="H10" s="380"/>
      <c r="I10" s="381"/>
      <c r="J10" s="402"/>
      <c r="K10" s="402"/>
      <c r="L10" s="402">
        <f>+F10+G10-H10-I10+K10</f>
        <v>0</v>
      </c>
      <c r="M10" s="403">
        <f>+E10+G10-H10-I10-J10+K10</f>
        <v>0</v>
      </c>
    </row>
    <row r="11" spans="1:13" ht="16.5" thickBot="1" thickTop="1">
      <c r="A11" s="879" t="s">
        <v>546</v>
      </c>
      <c r="B11" s="880"/>
      <c r="C11" s="880"/>
      <c r="D11" s="405"/>
      <c r="E11" s="406">
        <f>SUM(E7:E10)</f>
        <v>0</v>
      </c>
      <c r="F11" s="406"/>
      <c r="G11" s="406">
        <f>SUM(G7:G10)</f>
        <v>0</v>
      </c>
      <c r="H11" s="406">
        <f>SUM(H7:H10)</f>
        <v>0</v>
      </c>
      <c r="I11" s="406">
        <f>SUM(I7:I10)</f>
        <v>0</v>
      </c>
      <c r="J11" s="406">
        <f>SUM(J7:J10)</f>
        <v>0</v>
      </c>
      <c r="K11" s="406"/>
      <c r="L11" s="406">
        <f>SUM(L7:L10)</f>
        <v>0</v>
      </c>
      <c r="M11" s="406">
        <f>SUM(M7:M10)</f>
        <v>0</v>
      </c>
    </row>
    <row r="12" spans="1:13" ht="15.75" thickTop="1">
      <c r="A12" s="881" t="s">
        <v>547</v>
      </c>
      <c r="B12" s="882"/>
      <c r="C12" s="882"/>
      <c r="D12" s="384"/>
      <c r="E12" s="381"/>
      <c r="F12" s="381"/>
      <c r="G12" s="381"/>
      <c r="H12" s="381"/>
      <c r="I12" s="381"/>
      <c r="J12" s="381"/>
      <c r="K12" s="381"/>
      <c r="L12" s="402"/>
      <c r="M12" s="369"/>
    </row>
    <row r="13" spans="1:13" ht="15">
      <c r="A13" s="399"/>
      <c r="B13" s="400"/>
      <c r="C13" s="383"/>
      <c r="D13" s="401"/>
      <c r="E13" s="379"/>
      <c r="F13" s="380"/>
      <c r="G13" s="380"/>
      <c r="H13" s="380"/>
      <c r="I13" s="381"/>
      <c r="J13" s="402"/>
      <c r="K13" s="402"/>
      <c r="L13" s="402">
        <f>+F13+G13-H13-I13+K13</f>
        <v>0</v>
      </c>
      <c r="M13" s="403">
        <f>+E13+G13-H13-I13-J13+K13</f>
        <v>0</v>
      </c>
    </row>
    <row r="14" spans="1:13" ht="15">
      <c r="A14" s="399"/>
      <c r="B14" s="400"/>
      <c r="C14" s="383"/>
      <c r="D14" s="401"/>
      <c r="E14" s="379"/>
      <c r="F14" s="380"/>
      <c r="G14" s="380"/>
      <c r="H14" s="380"/>
      <c r="I14" s="381"/>
      <c r="J14" s="402"/>
      <c r="K14" s="402"/>
      <c r="L14" s="402">
        <f>+F14+G14-H14-I14+K14</f>
        <v>0</v>
      </c>
      <c r="M14" s="403">
        <f>+E14+G14-H14-I14-J14+K14</f>
        <v>0</v>
      </c>
    </row>
    <row r="15" spans="1:13" ht="15">
      <c r="A15" s="399"/>
      <c r="B15" s="400"/>
      <c r="C15" s="383"/>
      <c r="D15" s="384"/>
      <c r="E15" s="379"/>
      <c r="F15" s="380"/>
      <c r="G15" s="380"/>
      <c r="H15" s="380"/>
      <c r="I15" s="381"/>
      <c r="J15" s="402"/>
      <c r="K15" s="402"/>
      <c r="L15" s="402">
        <f>+F15+G15-H15-I15+K15</f>
        <v>0</v>
      </c>
      <c r="M15" s="403">
        <f>+E15+G15-H15-I15-J15+K15</f>
        <v>0</v>
      </c>
    </row>
    <row r="16" spans="1:13" ht="15.75" thickBot="1">
      <c r="A16" s="399"/>
      <c r="B16" s="404"/>
      <c r="C16" s="383"/>
      <c r="D16" s="384"/>
      <c r="E16" s="379"/>
      <c r="F16" s="380"/>
      <c r="G16" s="380"/>
      <c r="H16" s="380"/>
      <c r="I16" s="381"/>
      <c r="J16" s="402"/>
      <c r="K16" s="402"/>
      <c r="L16" s="402">
        <f>+F16+G16-H16-I16+K16</f>
        <v>0</v>
      </c>
      <c r="M16" s="403">
        <f>+E16+G16-H16-I16-J16+K16</f>
        <v>0</v>
      </c>
    </row>
    <row r="17" spans="1:13" ht="16.5" thickBot="1" thickTop="1">
      <c r="A17" s="879" t="s">
        <v>548</v>
      </c>
      <c r="B17" s="880"/>
      <c r="C17" s="880"/>
      <c r="D17" s="883"/>
      <c r="E17" s="406">
        <f>SUM(E13:E16)</f>
        <v>0</v>
      </c>
      <c r="F17" s="406"/>
      <c r="G17" s="406">
        <f>SUM(G13:G16)</f>
        <v>0</v>
      </c>
      <c r="H17" s="406">
        <f>SUM(H13:H16)</f>
        <v>0</v>
      </c>
      <c r="I17" s="406">
        <f>SUM(I13:I16)</f>
        <v>0</v>
      </c>
      <c r="J17" s="406">
        <f>SUM(J13:J16)</f>
        <v>0</v>
      </c>
      <c r="K17" s="406"/>
      <c r="L17" s="406">
        <f>SUM(L13:L16)</f>
        <v>0</v>
      </c>
      <c r="M17" s="406">
        <f>SUM(M13:M16)</f>
        <v>0</v>
      </c>
    </row>
    <row r="18" spans="1:13" ht="15.75" thickTop="1">
      <c r="A18" s="881" t="s">
        <v>549</v>
      </c>
      <c r="B18" s="882"/>
      <c r="C18" s="882"/>
      <c r="D18" s="384"/>
      <c r="E18" s="381"/>
      <c r="F18" s="381"/>
      <c r="G18" s="381"/>
      <c r="H18" s="381"/>
      <c r="I18" s="381"/>
      <c r="J18" s="381"/>
      <c r="K18" s="381"/>
      <c r="L18" s="402"/>
      <c r="M18" s="369"/>
    </row>
    <row r="19" spans="1:13" ht="15">
      <c r="A19" s="399"/>
      <c r="B19" s="383"/>
      <c r="C19" s="383"/>
      <c r="D19" s="384"/>
      <c r="E19" s="379"/>
      <c r="F19" s="380"/>
      <c r="G19" s="380"/>
      <c r="H19" s="380"/>
      <c r="I19" s="381"/>
      <c r="J19" s="402"/>
      <c r="K19" s="402"/>
      <c r="L19" s="402">
        <f>+F19+G19-H19-I19+K19</f>
        <v>0</v>
      </c>
      <c r="M19" s="403">
        <f>+E19+G19-H19-I19-J19+K19</f>
        <v>0</v>
      </c>
    </row>
    <row r="20" spans="1:13" ht="15">
      <c r="A20" s="399"/>
      <c r="B20" s="383"/>
      <c r="C20" s="383"/>
      <c r="D20" s="384"/>
      <c r="E20" s="379"/>
      <c r="F20" s="380"/>
      <c r="G20" s="380"/>
      <c r="H20" s="380"/>
      <c r="I20" s="381"/>
      <c r="J20" s="402"/>
      <c r="K20" s="402"/>
      <c r="L20" s="402">
        <f>+F20+G20-H20-I20+K20</f>
        <v>0</v>
      </c>
      <c r="M20" s="403">
        <f>+E20+G20-H20-I20-J20+K20</f>
        <v>0</v>
      </c>
    </row>
    <row r="21" spans="1:13" ht="15">
      <c r="A21" s="399"/>
      <c r="B21" s="383"/>
      <c r="C21" s="383"/>
      <c r="D21" s="384"/>
      <c r="E21" s="379"/>
      <c r="F21" s="380"/>
      <c r="G21" s="380"/>
      <c r="H21" s="380"/>
      <c r="I21" s="381"/>
      <c r="J21" s="402"/>
      <c r="K21" s="402"/>
      <c r="L21" s="402">
        <f>+F21+G21-H21-I21+K21</f>
        <v>0</v>
      </c>
      <c r="M21" s="403">
        <f>+E21+G21-H21-I21-J21+K21</f>
        <v>0</v>
      </c>
    </row>
    <row r="22" spans="1:13" ht="15.75" thickBot="1">
      <c r="A22" s="399"/>
      <c r="B22" s="404"/>
      <c r="C22" s="383"/>
      <c r="D22" s="384"/>
      <c r="E22" s="379"/>
      <c r="F22" s="380"/>
      <c r="G22" s="380"/>
      <c r="H22" s="380"/>
      <c r="I22" s="381"/>
      <c r="J22" s="402"/>
      <c r="K22" s="402"/>
      <c r="L22" s="402">
        <f>+F22+G22-H22-I22+K22</f>
        <v>0</v>
      </c>
      <c r="M22" s="403">
        <f>+E22+G22-H22-I22-J22+K22</f>
        <v>0</v>
      </c>
    </row>
    <row r="23" spans="1:13" ht="16.5" thickBot="1" thickTop="1">
      <c r="A23" s="879" t="s">
        <v>550</v>
      </c>
      <c r="B23" s="880"/>
      <c r="C23" s="880"/>
      <c r="D23" s="883"/>
      <c r="E23" s="406">
        <f>SUM(E19:E22)</f>
        <v>0</v>
      </c>
      <c r="F23" s="406"/>
      <c r="G23" s="406">
        <f>SUM(G19:G22)</f>
        <v>0</v>
      </c>
      <c r="H23" s="406">
        <f>SUM(H19:H22)</f>
        <v>0</v>
      </c>
      <c r="I23" s="406">
        <f>SUM(I19:I22)</f>
        <v>0</v>
      </c>
      <c r="J23" s="406">
        <f>SUM(J19:J22)</f>
        <v>0</v>
      </c>
      <c r="K23" s="406"/>
      <c r="L23" s="406">
        <f>SUM(L19:L22)</f>
        <v>0</v>
      </c>
      <c r="M23" s="406">
        <f>SUM(M19:M22)</f>
        <v>0</v>
      </c>
    </row>
    <row r="24" spans="1:13" ht="15.75" thickTop="1">
      <c r="A24" s="881" t="s">
        <v>551</v>
      </c>
      <c r="B24" s="882"/>
      <c r="C24" s="882"/>
      <c r="D24" s="384"/>
      <c r="E24" s="381"/>
      <c r="F24" s="381"/>
      <c r="G24" s="381"/>
      <c r="H24" s="381"/>
      <c r="I24" s="381"/>
      <c r="J24" s="381"/>
      <c r="K24" s="381"/>
      <c r="L24" s="402"/>
      <c r="M24" s="369"/>
    </row>
    <row r="25" spans="1:13" ht="15">
      <c r="A25" s="399"/>
      <c r="B25" s="383"/>
      <c r="C25" s="383"/>
      <c r="D25" s="384"/>
      <c r="E25" s="379"/>
      <c r="F25" s="380"/>
      <c r="G25" s="380"/>
      <c r="H25" s="380"/>
      <c r="I25" s="381"/>
      <c r="J25" s="402"/>
      <c r="K25" s="402"/>
      <c r="L25" s="402">
        <f>+F25+G25-H25-I25+K25</f>
        <v>0</v>
      </c>
      <c r="M25" s="403">
        <f>+E25+G25-H25-I25-J25+K25</f>
        <v>0</v>
      </c>
    </row>
    <row r="26" spans="1:13" ht="15">
      <c r="A26" s="399"/>
      <c r="B26" s="383"/>
      <c r="C26" s="383"/>
      <c r="D26" s="384"/>
      <c r="E26" s="379"/>
      <c r="F26" s="380"/>
      <c r="G26" s="380"/>
      <c r="H26" s="380"/>
      <c r="I26" s="381"/>
      <c r="J26" s="402"/>
      <c r="K26" s="402"/>
      <c r="L26" s="402">
        <f>+F26+G26-H26-I26+K26</f>
        <v>0</v>
      </c>
      <c r="M26" s="403">
        <f>+E26+G26-H26-I26-J26+K26</f>
        <v>0</v>
      </c>
    </row>
    <row r="27" spans="1:13" ht="15">
      <c r="A27" s="399"/>
      <c r="B27" s="383"/>
      <c r="C27" s="383"/>
      <c r="D27" s="384"/>
      <c r="E27" s="379"/>
      <c r="F27" s="380"/>
      <c r="G27" s="380"/>
      <c r="H27" s="380"/>
      <c r="I27" s="381"/>
      <c r="J27" s="402"/>
      <c r="K27" s="402"/>
      <c r="L27" s="402">
        <f>+F27+G27-H27-I27+K27</f>
        <v>0</v>
      </c>
      <c r="M27" s="403">
        <f>+E27+G27-H27-I27-J27+K27</f>
        <v>0</v>
      </c>
    </row>
    <row r="28" spans="1:13" ht="15.75" thickBot="1">
      <c r="A28" s="399"/>
      <c r="B28" s="404"/>
      <c r="C28" s="383"/>
      <c r="D28" s="384"/>
      <c r="E28" s="379"/>
      <c r="F28" s="380"/>
      <c r="G28" s="380"/>
      <c r="H28" s="380"/>
      <c r="I28" s="381"/>
      <c r="J28" s="402"/>
      <c r="K28" s="402"/>
      <c r="L28" s="402">
        <f>+F28+G28-H28-I28+K28</f>
        <v>0</v>
      </c>
      <c r="M28" s="403">
        <f>+E28+G28-H28-I28-J28+K28</f>
        <v>0</v>
      </c>
    </row>
    <row r="29" spans="1:13" ht="16.5" thickBot="1" thickTop="1">
      <c r="A29" s="879" t="s">
        <v>552</v>
      </c>
      <c r="B29" s="880"/>
      <c r="C29" s="880"/>
      <c r="D29" s="883"/>
      <c r="E29" s="406">
        <f>SUM(E25:E28)</f>
        <v>0</v>
      </c>
      <c r="F29" s="406"/>
      <c r="G29" s="406">
        <f>SUM(G25:G28)</f>
        <v>0</v>
      </c>
      <c r="H29" s="406">
        <f>SUM(H25:H28)</f>
        <v>0</v>
      </c>
      <c r="I29" s="406">
        <f>SUM(I25:I28)</f>
        <v>0</v>
      </c>
      <c r="J29" s="406">
        <f>SUM(J25:J28)</f>
        <v>0</v>
      </c>
      <c r="K29" s="406"/>
      <c r="L29" s="406">
        <f>SUM(L25:L28)</f>
        <v>0</v>
      </c>
      <c r="M29" s="406">
        <f>SUM(M25:M28)</f>
        <v>0</v>
      </c>
    </row>
    <row r="30" spans="1:13" ht="15.75" thickTop="1">
      <c r="A30" s="881" t="s">
        <v>553</v>
      </c>
      <c r="B30" s="882"/>
      <c r="C30" s="384"/>
      <c r="D30" s="384"/>
      <c r="E30" s="381"/>
      <c r="F30" s="381"/>
      <c r="G30" s="381"/>
      <c r="H30" s="381"/>
      <c r="I30" s="381"/>
      <c r="J30" s="381"/>
      <c r="K30" s="381"/>
      <c r="L30" s="402"/>
      <c r="M30" s="369"/>
    </row>
    <row r="31" spans="1:13" ht="15">
      <c r="A31" s="399"/>
      <c r="B31" s="383"/>
      <c r="C31" s="383"/>
      <c r="D31" s="384"/>
      <c r="E31" s="379"/>
      <c r="F31" s="380"/>
      <c r="G31" s="380"/>
      <c r="H31" s="380"/>
      <c r="I31" s="381"/>
      <c r="J31" s="402"/>
      <c r="K31" s="402"/>
      <c r="L31" s="402">
        <f>+F31+G31-H31-I31+K31</f>
        <v>0</v>
      </c>
      <c r="M31" s="403">
        <f>+E31+G31-H31-I31-J31+K31</f>
        <v>0</v>
      </c>
    </row>
    <row r="32" spans="1:13" ht="15">
      <c r="A32" s="399"/>
      <c r="B32" s="383"/>
      <c r="C32" s="383"/>
      <c r="D32" s="384"/>
      <c r="E32" s="379"/>
      <c r="F32" s="380"/>
      <c r="G32" s="380"/>
      <c r="H32" s="380"/>
      <c r="I32" s="381"/>
      <c r="J32" s="402"/>
      <c r="K32" s="402"/>
      <c r="L32" s="402">
        <f>+F32+G32-H32-I32+K32</f>
        <v>0</v>
      </c>
      <c r="M32" s="403">
        <f>+E32+G32-H32-I32-J32+K32</f>
        <v>0</v>
      </c>
    </row>
    <row r="33" spans="1:13" ht="15">
      <c r="A33" s="399"/>
      <c r="B33" s="383"/>
      <c r="C33" s="383"/>
      <c r="D33" s="384"/>
      <c r="E33" s="379"/>
      <c r="F33" s="380"/>
      <c r="G33" s="380"/>
      <c r="H33" s="380"/>
      <c r="I33" s="381"/>
      <c r="J33" s="402"/>
      <c r="K33" s="402"/>
      <c r="L33" s="402">
        <f>+F33+G33-H33-I33+K33</f>
        <v>0</v>
      </c>
      <c r="M33" s="403">
        <f>+E33+G33-H33-I33-J33+K33</f>
        <v>0</v>
      </c>
    </row>
    <row r="34" spans="1:13" ht="15.75" thickBot="1">
      <c r="A34" s="399"/>
      <c r="B34" s="404"/>
      <c r="C34" s="383"/>
      <c r="D34" s="384"/>
      <c r="E34" s="379"/>
      <c r="F34" s="380"/>
      <c r="G34" s="380"/>
      <c r="H34" s="380"/>
      <c r="I34" s="381"/>
      <c r="J34" s="402"/>
      <c r="K34" s="402"/>
      <c r="L34" s="402">
        <f>+F34+G34-H34-I34+K34</f>
        <v>0</v>
      </c>
      <c r="M34" s="403">
        <f>+E34+G34-H34-I34-J34+K34</f>
        <v>0</v>
      </c>
    </row>
    <row r="35" spans="1:13" ht="16.5" thickBot="1" thickTop="1">
      <c r="A35" s="879" t="s">
        <v>554</v>
      </c>
      <c r="B35" s="880"/>
      <c r="C35" s="479"/>
      <c r="D35" s="405"/>
      <c r="E35" s="406">
        <f>SUM(E31:E34)</f>
        <v>0</v>
      </c>
      <c r="F35" s="406"/>
      <c r="G35" s="406">
        <f>SUM(G31:G34)</f>
        <v>0</v>
      </c>
      <c r="H35" s="406">
        <f>SUM(H31:H34)</f>
        <v>0</v>
      </c>
      <c r="I35" s="406">
        <f>SUM(I31:I34)</f>
        <v>0</v>
      </c>
      <c r="J35" s="406">
        <f>SUM(J31:J34)</f>
        <v>0</v>
      </c>
      <c r="K35" s="406"/>
      <c r="L35" s="406">
        <f>SUM(L31:L34)</f>
        <v>0</v>
      </c>
      <c r="M35" s="406">
        <f>SUM(M31:M34)</f>
        <v>0</v>
      </c>
    </row>
    <row r="36" spans="1:13" ht="18.75" thickBot="1" thickTop="1">
      <c r="A36" s="879" t="s">
        <v>555</v>
      </c>
      <c r="B36" s="880"/>
      <c r="C36" s="880"/>
      <c r="D36" s="883"/>
      <c r="E36" s="407">
        <f aca="true" t="shared" si="0" ref="E36:J36">+E35+E29+E23+E17+E11</f>
        <v>0</v>
      </c>
      <c r="F36" s="407">
        <f t="shared" si="0"/>
        <v>0</v>
      </c>
      <c r="G36" s="407">
        <f t="shared" si="0"/>
        <v>0</v>
      </c>
      <c r="H36" s="407">
        <f t="shared" si="0"/>
        <v>0</v>
      </c>
      <c r="I36" s="407">
        <f t="shared" si="0"/>
        <v>0</v>
      </c>
      <c r="J36" s="407">
        <f t="shared" si="0"/>
        <v>0</v>
      </c>
      <c r="K36" s="407"/>
      <c r="L36" s="407">
        <f>+L35+L29+L3+L17+L11</f>
        <v>0</v>
      </c>
      <c r="M36" s="407">
        <f>+M35+M29+M23+M17+M11</f>
        <v>0</v>
      </c>
    </row>
    <row r="37" spans="1:13" ht="21.75" customHeight="1" thickBot="1" thickTop="1">
      <c r="A37" s="408"/>
      <c r="B37" s="408"/>
      <c r="C37" s="408"/>
      <c r="D37" s="408"/>
      <c r="E37" s="409"/>
      <c r="F37" s="409"/>
      <c r="G37" s="410"/>
      <c r="H37" s="409"/>
      <c r="I37" s="409"/>
      <c r="J37" s="409"/>
      <c r="K37" s="409"/>
      <c r="L37" s="411"/>
      <c r="M37" s="411"/>
    </row>
    <row r="38" spans="5:13" ht="41.25" customHeight="1" thickTop="1">
      <c r="E38" s="381"/>
      <c r="F38" s="384"/>
      <c r="G38" s="412" t="s">
        <v>556</v>
      </c>
      <c r="H38" s="413"/>
      <c r="I38" s="414"/>
      <c r="J38" s="414"/>
      <c r="K38" s="415"/>
      <c r="L38" s="416"/>
      <c r="M38" s="417"/>
    </row>
    <row r="39" spans="5:13" ht="41.25" customHeight="1">
      <c r="E39" s="381"/>
      <c r="F39" s="384"/>
      <c r="G39" s="418" t="s">
        <v>557</v>
      </c>
      <c r="H39" s="419"/>
      <c r="I39" s="419"/>
      <c r="J39" s="419"/>
      <c r="K39" s="420"/>
      <c r="L39" s="421"/>
      <c r="M39" s="422"/>
    </row>
    <row r="40" spans="5:13" ht="41.25" customHeight="1">
      <c r="E40" s="381"/>
      <c r="F40" s="384"/>
      <c r="G40" s="418" t="s">
        <v>558</v>
      </c>
      <c r="H40" s="419"/>
      <c r="I40" s="419"/>
      <c r="J40" s="419"/>
      <c r="K40" s="420"/>
      <c r="L40" s="421"/>
      <c r="M40" s="422"/>
    </row>
    <row r="41" spans="5:13" ht="41.25" customHeight="1">
      <c r="E41" s="381"/>
      <c r="F41" s="384"/>
      <c r="G41" s="890" t="s">
        <v>559</v>
      </c>
      <c r="H41" s="891"/>
      <c r="I41" s="891"/>
      <c r="J41" s="891"/>
      <c r="K41" s="892"/>
      <c r="L41" s="421"/>
      <c r="M41" s="422"/>
    </row>
    <row r="42" spans="5:13" ht="41.25" customHeight="1" thickBot="1">
      <c r="E42" s="381"/>
      <c r="F42" s="384"/>
      <c r="G42" s="423" t="s">
        <v>560</v>
      </c>
      <c r="H42" s="424"/>
      <c r="I42" s="424"/>
      <c r="J42" s="424"/>
      <c r="K42" s="425"/>
      <c r="L42" s="426"/>
      <c r="M42" s="427"/>
    </row>
    <row r="43" spans="5:13" ht="41.25" customHeight="1" thickBot="1" thickTop="1">
      <c r="E43" s="381"/>
      <c r="F43" s="384"/>
      <c r="G43" s="887" t="s">
        <v>561</v>
      </c>
      <c r="H43" s="888"/>
      <c r="I43" s="888"/>
      <c r="J43" s="888"/>
      <c r="K43" s="889"/>
      <c r="L43" s="428">
        <f>SUM(L38:L42)</f>
        <v>0</v>
      </c>
      <c r="M43" s="429">
        <f>SUM(M38:M42)</f>
        <v>0</v>
      </c>
    </row>
    <row r="44" spans="5:13" ht="41.25" customHeight="1" thickTop="1">
      <c r="E44" s="381"/>
      <c r="F44" s="384"/>
      <c r="G44" s="893" t="s">
        <v>562</v>
      </c>
      <c r="H44" s="894"/>
      <c r="I44" s="894"/>
      <c r="J44" s="894"/>
      <c r="K44" s="895"/>
      <c r="L44" s="416">
        <f>+L11-L38</f>
        <v>0</v>
      </c>
      <c r="M44" s="417">
        <f>+M11-M38</f>
        <v>0</v>
      </c>
    </row>
    <row r="45" spans="5:13" ht="41.25" customHeight="1">
      <c r="E45" s="381"/>
      <c r="F45" s="384"/>
      <c r="G45" s="896" t="s">
        <v>563</v>
      </c>
      <c r="H45" s="897"/>
      <c r="I45" s="897"/>
      <c r="J45" s="897"/>
      <c r="K45" s="898"/>
      <c r="L45" s="421">
        <f>+L17-L39</f>
        <v>0</v>
      </c>
      <c r="M45" s="422">
        <f>+M17-M39</f>
        <v>0</v>
      </c>
    </row>
    <row r="46" spans="5:13" ht="41.25" customHeight="1">
      <c r="E46" s="381"/>
      <c r="F46" s="384"/>
      <c r="G46" s="896" t="s">
        <v>564</v>
      </c>
      <c r="H46" s="897"/>
      <c r="I46" s="897"/>
      <c r="J46" s="897"/>
      <c r="K46" s="898"/>
      <c r="L46" s="421">
        <f>+L23-L40</f>
        <v>0</v>
      </c>
      <c r="M46" s="422">
        <f>+M23-M40</f>
        <v>0</v>
      </c>
    </row>
    <row r="47" spans="5:13" ht="41.25" customHeight="1">
      <c r="E47" s="381"/>
      <c r="F47" s="384"/>
      <c r="G47" s="896" t="s">
        <v>565</v>
      </c>
      <c r="H47" s="897"/>
      <c r="I47" s="897"/>
      <c r="J47" s="897"/>
      <c r="K47" s="898"/>
      <c r="L47" s="421">
        <f>+L29-L41</f>
        <v>0</v>
      </c>
      <c r="M47" s="422">
        <f>+M29-M41</f>
        <v>0</v>
      </c>
    </row>
    <row r="48" spans="5:13" ht="46.5" customHeight="1" thickBot="1">
      <c r="E48" s="381"/>
      <c r="F48" s="384"/>
      <c r="G48" s="884" t="s">
        <v>566</v>
      </c>
      <c r="H48" s="885"/>
      <c r="I48" s="885"/>
      <c r="J48" s="885"/>
      <c r="K48" s="886"/>
      <c r="L48" s="426">
        <f>+L35-L42</f>
        <v>0</v>
      </c>
      <c r="M48" s="427">
        <f>+M35-M42</f>
        <v>0</v>
      </c>
    </row>
    <row r="49" spans="7:13" ht="42.75" customHeight="1" thickBot="1" thickTop="1">
      <c r="G49" s="887" t="s">
        <v>567</v>
      </c>
      <c r="H49" s="888"/>
      <c r="I49" s="888"/>
      <c r="J49" s="888"/>
      <c r="K49" s="889"/>
      <c r="L49" s="428">
        <f>SUM(L44:L48)</f>
        <v>0</v>
      </c>
      <c r="M49" s="429">
        <f>SUM(M44:M48)</f>
        <v>0</v>
      </c>
    </row>
    <row r="50" spans="1:4" ht="15.75" thickTop="1">
      <c r="A50" s="386" t="s">
        <v>568</v>
      </c>
      <c r="B50" s="430"/>
      <c r="C50" s="430"/>
      <c r="D50" s="430"/>
    </row>
    <row r="51" spans="1:7" ht="30" customHeight="1">
      <c r="A51" s="875" t="s">
        <v>616</v>
      </c>
      <c r="B51" s="875"/>
      <c r="C51" s="875"/>
      <c r="D51" s="875"/>
      <c r="E51" s="875"/>
      <c r="F51" s="875"/>
      <c r="G51" s="875"/>
    </row>
    <row r="52" spans="1:7" ht="36.75" customHeight="1">
      <c r="A52" s="875" t="s">
        <v>617</v>
      </c>
      <c r="B52" s="875"/>
      <c r="C52" s="875"/>
      <c r="D52" s="875"/>
      <c r="E52" s="875"/>
      <c r="F52" s="875"/>
      <c r="G52" s="875"/>
    </row>
  </sheetData>
  <sheetProtection/>
  <mergeCells count="22">
    <mergeCell ref="G48:K48"/>
    <mergeCell ref="G49:K49"/>
    <mergeCell ref="A51:G51"/>
    <mergeCell ref="A52:G52"/>
    <mergeCell ref="G41:K41"/>
    <mergeCell ref="G43:K43"/>
    <mergeCell ref="G44:K44"/>
    <mergeCell ref="G45:K45"/>
    <mergeCell ref="G46:K46"/>
    <mergeCell ref="G47:K47"/>
    <mergeCell ref="A23:D23"/>
    <mergeCell ref="A24:C24"/>
    <mergeCell ref="A29:D29"/>
    <mergeCell ref="A30:B30"/>
    <mergeCell ref="A35:B35"/>
    <mergeCell ref="A36:D36"/>
    <mergeCell ref="A1:M1"/>
    <mergeCell ref="A2:M2"/>
    <mergeCell ref="A11:C11"/>
    <mergeCell ref="A12:C12"/>
    <mergeCell ref="A17:D17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5">
      <selection activeCell="A1" sqref="A1:J24"/>
    </sheetView>
  </sheetViews>
  <sheetFormatPr defaultColWidth="9.28125" defaultRowHeight="15"/>
  <cols>
    <col min="1" max="1" width="9.28125" style="658" customWidth="1"/>
    <col min="2" max="2" width="30.28125" style="658" customWidth="1"/>
    <col min="3" max="3" width="9.28125" style="658" customWidth="1"/>
    <col min="4" max="4" width="36.7109375" style="658" customWidth="1"/>
    <col min="5" max="5" width="14.28125" style="658" customWidth="1"/>
    <col min="6" max="6" width="15.7109375" style="658" customWidth="1"/>
    <col min="7" max="7" width="22.7109375" style="658" customWidth="1"/>
    <col min="8" max="8" width="19.421875" style="658" customWidth="1"/>
    <col min="9" max="9" width="20.28125" style="658" customWidth="1"/>
    <col min="10" max="10" width="14.7109375" style="658" customWidth="1"/>
    <col min="11" max="16384" width="9.28125" style="658" customWidth="1"/>
  </cols>
  <sheetData>
    <row r="1" spans="1:12" s="356" customFormat="1" ht="15">
      <c r="A1" s="876" t="s">
        <v>569</v>
      </c>
      <c r="B1" s="876"/>
      <c r="C1" s="876"/>
      <c r="D1" s="876"/>
      <c r="E1" s="876"/>
      <c r="F1" s="876"/>
      <c r="G1" s="876"/>
      <c r="H1" s="876"/>
      <c r="I1" s="876"/>
      <c r="J1" s="876"/>
      <c r="K1" s="431"/>
      <c r="L1" s="431"/>
    </row>
    <row r="2" spans="1:12" ht="38.25" customHeight="1">
      <c r="A2" s="851" t="s">
        <v>618</v>
      </c>
      <c r="B2" s="851"/>
      <c r="C2" s="851"/>
      <c r="D2" s="851"/>
      <c r="E2" s="851"/>
      <c r="F2" s="851"/>
      <c r="G2" s="851"/>
      <c r="H2" s="851"/>
      <c r="I2" s="851"/>
      <c r="J2" s="851"/>
      <c r="K2" s="353"/>
      <c r="L2" s="353"/>
    </row>
    <row r="3" spans="1:14" ht="15" thickBo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1:10" ht="197.25" thickBot="1" thickTop="1">
      <c r="A4" s="390" t="s">
        <v>570</v>
      </c>
      <c r="B4" s="390" t="s">
        <v>571</v>
      </c>
      <c r="C4" s="390" t="s">
        <v>572</v>
      </c>
      <c r="D4" s="390" t="s">
        <v>571</v>
      </c>
      <c r="E4" s="390" t="s">
        <v>619</v>
      </c>
      <c r="F4" s="390" t="s">
        <v>573</v>
      </c>
      <c r="G4" s="717" t="s">
        <v>620</v>
      </c>
      <c r="H4" s="391" t="s">
        <v>574</v>
      </c>
      <c r="I4" s="361" t="s">
        <v>621</v>
      </c>
      <c r="J4" s="361" t="s">
        <v>575</v>
      </c>
    </row>
    <row r="5" spans="1:10" ht="33.75" customHeight="1" thickBot="1">
      <c r="A5" s="433"/>
      <c r="B5" s="434"/>
      <c r="C5" s="434"/>
      <c r="D5" s="434"/>
      <c r="E5" s="394" t="s">
        <v>509</v>
      </c>
      <c r="F5" s="394" t="s">
        <v>510</v>
      </c>
      <c r="G5" s="394" t="s">
        <v>511</v>
      </c>
      <c r="H5" s="394" t="s">
        <v>512</v>
      </c>
      <c r="I5" s="394" t="s">
        <v>540</v>
      </c>
      <c r="J5" s="435" t="s">
        <v>576</v>
      </c>
    </row>
    <row r="6" spans="1:10" ht="15.75" thickTop="1">
      <c r="A6" s="399"/>
      <c r="B6" s="383"/>
      <c r="C6" s="383"/>
      <c r="D6" s="384"/>
      <c r="E6" s="379"/>
      <c r="F6" s="383"/>
      <c r="G6" s="383"/>
      <c r="H6" s="384"/>
      <c r="I6" s="366"/>
      <c r="J6" s="403">
        <f>+E6+F6-G6-H6-I6</f>
        <v>0</v>
      </c>
    </row>
    <row r="7" spans="1:10" ht="15">
      <c r="A7" s="399"/>
      <c r="B7" s="383"/>
      <c r="C7" s="383"/>
      <c r="D7" s="401"/>
      <c r="E7" s="399"/>
      <c r="F7" s="383"/>
      <c r="G7" s="383"/>
      <c r="H7" s="384"/>
      <c r="I7" s="366"/>
      <c r="J7" s="403">
        <f aca="true" t="shared" si="0" ref="J7:J21">+E7+F7-G7-H7-I7</f>
        <v>0</v>
      </c>
    </row>
    <row r="8" spans="1:10" ht="15">
      <c r="A8" s="399"/>
      <c r="B8" s="383"/>
      <c r="C8" s="383"/>
      <c r="D8" s="401"/>
      <c r="E8" s="399"/>
      <c r="F8" s="383"/>
      <c r="G8" s="383"/>
      <c r="H8" s="384"/>
      <c r="I8" s="366"/>
      <c r="J8" s="403">
        <f t="shared" si="0"/>
        <v>0</v>
      </c>
    </row>
    <row r="9" spans="1:10" ht="15">
      <c r="A9" s="399"/>
      <c r="B9" s="383"/>
      <c r="C9" s="383"/>
      <c r="D9" s="401"/>
      <c r="E9" s="399"/>
      <c r="F9" s="383"/>
      <c r="G9" s="383"/>
      <c r="H9" s="384"/>
      <c r="I9" s="366"/>
      <c r="J9" s="403">
        <f t="shared" si="0"/>
        <v>0</v>
      </c>
    </row>
    <row r="10" spans="1:10" ht="15">
      <c r="A10" s="399"/>
      <c r="B10" s="400"/>
      <c r="C10" s="383"/>
      <c r="D10" s="401"/>
      <c r="E10" s="399"/>
      <c r="F10" s="383"/>
      <c r="G10" s="383"/>
      <c r="H10" s="384"/>
      <c r="I10" s="366"/>
      <c r="J10" s="403">
        <f t="shared" si="0"/>
        <v>0</v>
      </c>
    </row>
    <row r="11" spans="1:10" ht="15">
      <c r="A11" s="399"/>
      <c r="B11" s="383"/>
      <c r="C11" s="383"/>
      <c r="D11" s="384"/>
      <c r="E11" s="399"/>
      <c r="F11" s="383"/>
      <c r="G11" s="383"/>
      <c r="H11" s="384"/>
      <c r="I11" s="366"/>
      <c r="J11" s="403">
        <f t="shared" si="0"/>
        <v>0</v>
      </c>
    </row>
    <row r="12" spans="1:10" ht="15">
      <c r="A12" s="399"/>
      <c r="B12" s="383"/>
      <c r="C12" s="383"/>
      <c r="D12" s="384"/>
      <c r="E12" s="399"/>
      <c r="F12" s="383"/>
      <c r="G12" s="383"/>
      <c r="H12" s="384"/>
      <c r="I12" s="366"/>
      <c r="J12" s="403">
        <f t="shared" si="0"/>
        <v>0</v>
      </c>
    </row>
    <row r="13" spans="1:10" ht="15">
      <c r="A13" s="399"/>
      <c r="B13" s="383"/>
      <c r="C13" s="383"/>
      <c r="D13" s="384"/>
      <c r="E13" s="399"/>
      <c r="F13" s="383"/>
      <c r="G13" s="383"/>
      <c r="H13" s="384"/>
      <c r="I13" s="366"/>
      <c r="J13" s="403">
        <f t="shared" si="0"/>
        <v>0</v>
      </c>
    </row>
    <row r="14" spans="1:10" ht="15">
      <c r="A14" s="399"/>
      <c r="B14" s="383"/>
      <c r="C14" s="383"/>
      <c r="D14" s="384"/>
      <c r="E14" s="399"/>
      <c r="F14" s="383"/>
      <c r="G14" s="383"/>
      <c r="H14" s="384"/>
      <c r="I14" s="366"/>
      <c r="J14" s="403">
        <f t="shared" si="0"/>
        <v>0</v>
      </c>
    </row>
    <row r="15" spans="1:10" ht="15">
      <c r="A15" s="399"/>
      <c r="B15" s="383"/>
      <c r="C15" s="383"/>
      <c r="D15" s="384"/>
      <c r="E15" s="399"/>
      <c r="F15" s="383"/>
      <c r="G15" s="383"/>
      <c r="H15" s="384"/>
      <c r="I15" s="366"/>
      <c r="J15" s="403">
        <f t="shared" si="0"/>
        <v>0</v>
      </c>
    </row>
    <row r="16" spans="1:10" ht="15">
      <c r="A16" s="399"/>
      <c r="B16" s="383"/>
      <c r="C16" s="383"/>
      <c r="D16" s="384"/>
      <c r="E16" s="399"/>
      <c r="F16" s="383"/>
      <c r="G16" s="383"/>
      <c r="H16" s="384"/>
      <c r="I16" s="366"/>
      <c r="J16" s="403">
        <f t="shared" si="0"/>
        <v>0</v>
      </c>
    </row>
    <row r="17" spans="1:10" ht="15">
      <c r="A17" s="399"/>
      <c r="B17" s="383"/>
      <c r="C17" s="383"/>
      <c r="D17" s="384"/>
      <c r="E17" s="399"/>
      <c r="F17" s="383"/>
      <c r="G17" s="383"/>
      <c r="H17" s="384"/>
      <c r="I17" s="366"/>
      <c r="J17" s="403">
        <f t="shared" si="0"/>
        <v>0</v>
      </c>
    </row>
    <row r="18" spans="1:10" ht="15">
      <c r="A18" s="399"/>
      <c r="B18" s="383"/>
      <c r="C18" s="383"/>
      <c r="D18" s="384"/>
      <c r="E18" s="399"/>
      <c r="F18" s="383"/>
      <c r="G18" s="383"/>
      <c r="H18" s="384"/>
      <c r="I18" s="366"/>
      <c r="J18" s="403">
        <f t="shared" si="0"/>
        <v>0</v>
      </c>
    </row>
    <row r="19" spans="1:10" ht="15">
      <c r="A19" s="399"/>
      <c r="B19" s="383"/>
      <c r="C19" s="383"/>
      <c r="D19" s="384"/>
      <c r="E19" s="399"/>
      <c r="F19" s="383"/>
      <c r="G19" s="383"/>
      <c r="H19" s="384"/>
      <c r="I19" s="366"/>
      <c r="J19" s="403">
        <f t="shared" si="0"/>
        <v>0</v>
      </c>
    </row>
    <row r="20" spans="1:10" ht="15">
      <c r="A20" s="399"/>
      <c r="B20" s="383"/>
      <c r="C20" s="383"/>
      <c r="D20" s="384"/>
      <c r="E20" s="399"/>
      <c r="F20" s="383"/>
      <c r="G20" s="383"/>
      <c r="H20" s="384"/>
      <c r="I20" s="366"/>
      <c r="J20" s="403">
        <f t="shared" si="0"/>
        <v>0</v>
      </c>
    </row>
    <row r="21" spans="1:10" ht="15.75" thickBot="1">
      <c r="A21" s="399"/>
      <c r="B21" s="383"/>
      <c r="C21" s="383"/>
      <c r="D21" s="384"/>
      <c r="E21" s="399"/>
      <c r="F21" s="383"/>
      <c r="G21" s="383"/>
      <c r="H21" s="384"/>
      <c r="I21" s="366"/>
      <c r="J21" s="403">
        <f t="shared" si="0"/>
        <v>0</v>
      </c>
    </row>
    <row r="22" spans="1:10" ht="16.5" thickBot="1" thickTop="1">
      <c r="A22" s="900" t="s">
        <v>29</v>
      </c>
      <c r="B22" s="901"/>
      <c r="C22" s="901"/>
      <c r="D22" s="902"/>
      <c r="E22" s="436">
        <f aca="true" t="shared" si="1" ref="E22:J22">SUM(E6:E21)</f>
        <v>0</v>
      </c>
      <c r="F22" s="436">
        <f t="shared" si="1"/>
        <v>0</v>
      </c>
      <c r="G22" s="436">
        <f t="shared" si="1"/>
        <v>0</v>
      </c>
      <c r="H22" s="436">
        <f t="shared" si="1"/>
        <v>0</v>
      </c>
      <c r="I22" s="436">
        <f t="shared" si="1"/>
        <v>0</v>
      </c>
      <c r="J22" s="436">
        <f t="shared" si="1"/>
        <v>0</v>
      </c>
    </row>
    <row r="23" spans="1:10" ht="59.25" customHeight="1" thickBot="1" thickTop="1">
      <c r="A23" s="437"/>
      <c r="B23" s="437"/>
      <c r="C23" s="437"/>
      <c r="D23" s="438"/>
      <c r="E23" s="887" t="s">
        <v>577</v>
      </c>
      <c r="F23" s="888"/>
      <c r="G23" s="888"/>
      <c r="H23" s="888"/>
      <c r="I23" s="903"/>
      <c r="J23" s="439"/>
    </row>
    <row r="24" spans="4:10" ht="54.75" customHeight="1" thickBot="1" thickTop="1">
      <c r="D24" s="339"/>
      <c r="E24" s="887" t="s">
        <v>578</v>
      </c>
      <c r="F24" s="888"/>
      <c r="G24" s="888"/>
      <c r="H24" s="888"/>
      <c r="I24" s="903"/>
      <c r="J24" s="439">
        <f>+J22-J23</f>
        <v>0</v>
      </c>
    </row>
    <row r="25" spans="1:10" ht="15.75" thickTop="1">
      <c r="A25" s="875" t="s">
        <v>579</v>
      </c>
      <c r="B25" s="875"/>
      <c r="C25" s="875"/>
      <c r="D25" s="875"/>
      <c r="E25" s="904"/>
      <c r="F25" s="904"/>
      <c r="G25" s="904"/>
      <c r="H25" s="904"/>
      <c r="I25" s="904"/>
      <c r="J25" s="904"/>
    </row>
    <row r="26" spans="1:10" ht="30" customHeight="1">
      <c r="A26" s="899" t="s">
        <v>622</v>
      </c>
      <c r="B26" s="899"/>
      <c r="C26" s="899"/>
      <c r="D26" s="899"/>
      <c r="E26" s="899"/>
      <c r="F26" s="899"/>
      <c r="G26" s="899"/>
      <c r="H26" s="899"/>
      <c r="I26" s="899"/>
      <c r="J26" s="899"/>
    </row>
    <row r="27" spans="1:10" ht="29.25" customHeight="1">
      <c r="A27" s="899" t="s">
        <v>623</v>
      </c>
      <c r="B27" s="899"/>
      <c r="C27" s="899"/>
      <c r="D27" s="899"/>
      <c r="E27" s="899"/>
      <c r="F27" s="899"/>
      <c r="G27" s="899"/>
      <c r="H27" s="899"/>
      <c r="I27" s="899"/>
      <c r="J27" s="899"/>
    </row>
    <row r="28" spans="1:10" ht="34.5" customHeight="1">
      <c r="A28" s="899" t="s">
        <v>624</v>
      </c>
      <c r="B28" s="899"/>
      <c r="C28" s="899"/>
      <c r="D28" s="899"/>
      <c r="E28" s="899"/>
      <c r="F28" s="899"/>
      <c r="G28" s="899"/>
      <c r="H28" s="899"/>
      <c r="I28" s="899"/>
      <c r="J28" s="899"/>
    </row>
  </sheetData>
  <sheetProtection/>
  <mergeCells count="9">
    <mergeCell ref="A26:J26"/>
    <mergeCell ref="A27:J27"/>
    <mergeCell ref="A28:J28"/>
    <mergeCell ref="A1:J1"/>
    <mergeCell ref="A2:J2"/>
    <mergeCell ref="A22:D22"/>
    <mergeCell ref="E23:I23"/>
    <mergeCell ref="E24:I24"/>
    <mergeCell ref="A25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A26">
      <selection activeCell="B26" sqref="B26"/>
    </sheetView>
  </sheetViews>
  <sheetFormatPr defaultColWidth="9.140625" defaultRowHeight="15"/>
  <cols>
    <col min="2" max="2" width="34.28125" style="0" bestFit="1" customWidth="1"/>
    <col min="3" max="4" width="10.28125" style="0" bestFit="1" customWidth="1"/>
  </cols>
  <sheetData>
    <row r="2" spans="2:4" ht="14.25">
      <c r="B2" s="136" t="s">
        <v>184</v>
      </c>
      <c r="C2" s="137">
        <v>44197</v>
      </c>
      <c r="D2" s="137">
        <v>44561</v>
      </c>
    </row>
    <row r="3" spans="2:4" ht="14.25">
      <c r="B3" s="1" t="s">
        <v>185</v>
      </c>
      <c r="C3" s="138">
        <v>0</v>
      </c>
      <c r="D3" s="138">
        <v>0</v>
      </c>
    </row>
    <row r="4" spans="2:4" ht="14.25">
      <c r="B4" s="1" t="s">
        <v>186</v>
      </c>
      <c r="C4" s="138">
        <v>0</v>
      </c>
      <c r="D4" s="138">
        <v>0</v>
      </c>
    </row>
    <row r="5" spans="2:4" ht="14.25">
      <c r="B5" s="1" t="s">
        <v>187</v>
      </c>
      <c r="C5" s="138">
        <v>0</v>
      </c>
      <c r="D5" s="138">
        <v>0</v>
      </c>
    </row>
    <row r="8" spans="2:5" ht="15">
      <c r="B8" s="905" t="s">
        <v>266</v>
      </c>
      <c r="C8" s="905"/>
      <c r="D8" s="905"/>
      <c r="E8" s="905"/>
    </row>
    <row r="9" spans="2:5" ht="15">
      <c r="B9" s="59"/>
      <c r="C9" s="59">
        <v>2019</v>
      </c>
      <c r="D9" s="59">
        <f>C9+1</f>
        <v>2020</v>
      </c>
      <c r="E9" s="282">
        <f>D9+1</f>
        <v>2021</v>
      </c>
    </row>
    <row r="10" spans="2:5" ht="27">
      <c r="B10" s="139" t="s">
        <v>188</v>
      </c>
      <c r="C10" s="141">
        <v>0</v>
      </c>
      <c r="D10" s="141">
        <v>0</v>
      </c>
      <c r="E10" s="141">
        <v>0</v>
      </c>
    </row>
    <row r="11" spans="2:5" ht="27">
      <c r="B11" s="140" t="s">
        <v>189</v>
      </c>
      <c r="C11" s="141">
        <v>0</v>
      </c>
      <c r="D11" s="141">
        <v>0</v>
      </c>
      <c r="E11" s="141">
        <v>0</v>
      </c>
    </row>
    <row r="12" spans="2:5" ht="41.25">
      <c r="B12" s="140" t="s">
        <v>190</v>
      </c>
      <c r="C12" s="141">
        <v>0</v>
      </c>
      <c r="D12" s="141">
        <v>0</v>
      </c>
      <c r="E12" s="141">
        <v>0</v>
      </c>
    </row>
    <row r="13" spans="2:5" ht="54.75">
      <c r="B13" s="140" t="s">
        <v>191</v>
      </c>
      <c r="C13" s="141">
        <v>0</v>
      </c>
      <c r="D13" s="141">
        <v>0</v>
      </c>
      <c r="E13" s="141">
        <v>0</v>
      </c>
    </row>
    <row r="14" spans="2:5" ht="27">
      <c r="B14" s="140" t="s">
        <v>192</v>
      </c>
      <c r="C14" s="141">
        <v>0</v>
      </c>
      <c r="D14" s="141">
        <v>0</v>
      </c>
      <c r="E14" s="141">
        <v>0</v>
      </c>
    </row>
    <row r="15" spans="2:5" ht="41.25">
      <c r="B15" s="140" t="s">
        <v>193</v>
      </c>
      <c r="C15" s="141">
        <v>0</v>
      </c>
      <c r="D15" s="141">
        <v>0</v>
      </c>
      <c r="E15" s="141">
        <v>0</v>
      </c>
    </row>
    <row r="16" spans="2:5" ht="27">
      <c r="B16" s="140" t="s">
        <v>194</v>
      </c>
      <c r="C16" s="141">
        <v>0</v>
      </c>
      <c r="D16" s="141">
        <v>0</v>
      </c>
      <c r="E16" s="141">
        <v>0</v>
      </c>
    </row>
    <row r="17" spans="2:5" ht="50.25" customHeight="1">
      <c r="B17" s="140" t="s">
        <v>591</v>
      </c>
      <c r="C17" s="141">
        <v>0</v>
      </c>
      <c r="D17" s="141">
        <v>0</v>
      </c>
      <c r="E17" s="141">
        <v>0</v>
      </c>
    </row>
    <row r="18" spans="2:5" ht="54.75">
      <c r="B18" s="472" t="s">
        <v>628</v>
      </c>
      <c r="C18" s="470" t="s">
        <v>629</v>
      </c>
      <c r="D18" s="470" t="s">
        <v>629</v>
      </c>
      <c r="E18" s="471">
        <v>0</v>
      </c>
    </row>
    <row r="19" spans="2:5" ht="15">
      <c r="B19" s="83"/>
      <c r="C19" s="84"/>
      <c r="D19" s="84"/>
      <c r="E19" s="84"/>
    </row>
    <row r="20" spans="2:5" ht="15">
      <c r="B20" s="906" t="s">
        <v>267</v>
      </c>
      <c r="C20" s="906"/>
      <c r="D20" s="906"/>
      <c r="E20" s="906"/>
    </row>
    <row r="21" spans="2:5" ht="15">
      <c r="B21" s="59"/>
      <c r="C21" s="282">
        <v>2019</v>
      </c>
      <c r="D21" s="282">
        <f>C21+1</f>
        <v>2020</v>
      </c>
      <c r="E21" s="282">
        <f>D21+1</f>
        <v>2021</v>
      </c>
    </row>
    <row r="22" spans="2:5" ht="32.25">
      <c r="B22" s="55" t="s">
        <v>195</v>
      </c>
      <c r="C22" s="141">
        <v>0</v>
      </c>
      <c r="D22" s="141">
        <v>0</v>
      </c>
      <c r="E22" s="141">
        <v>0</v>
      </c>
    </row>
    <row r="23" spans="2:5" ht="64.5">
      <c r="B23" s="142" t="s">
        <v>196</v>
      </c>
      <c r="C23" s="141">
        <v>0</v>
      </c>
      <c r="D23" s="141">
        <v>0</v>
      </c>
      <c r="E23" s="141">
        <v>0</v>
      </c>
    </row>
    <row r="24" spans="2:5" ht="64.5">
      <c r="B24" s="142" t="s">
        <v>197</v>
      </c>
      <c r="C24" s="141">
        <v>0</v>
      </c>
      <c r="D24" s="141">
        <v>0</v>
      </c>
      <c r="E24" s="141">
        <v>0</v>
      </c>
    </row>
    <row r="25" spans="2:5" ht="32.25">
      <c r="B25" s="142" t="s">
        <v>194</v>
      </c>
      <c r="C25" s="141">
        <v>0</v>
      </c>
      <c r="D25" s="141">
        <v>0</v>
      </c>
      <c r="E25" s="141">
        <v>0</v>
      </c>
    </row>
    <row r="26" spans="2:5" ht="96.75">
      <c r="B26" s="142" t="s">
        <v>592</v>
      </c>
      <c r="C26" s="141">
        <v>0</v>
      </c>
      <c r="D26" s="141">
        <v>0</v>
      </c>
      <c r="E26" s="141">
        <v>0</v>
      </c>
    </row>
    <row r="27" spans="2:5" ht="81">
      <c r="B27" s="469" t="s">
        <v>628</v>
      </c>
      <c r="C27" s="470" t="s">
        <v>629</v>
      </c>
      <c r="D27" s="470" t="s">
        <v>629</v>
      </c>
      <c r="E27" s="471">
        <v>0</v>
      </c>
    </row>
  </sheetData>
  <sheetProtection/>
  <mergeCells count="2">
    <mergeCell ref="B8:E8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42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22.28125" style="0" bestFit="1" customWidth="1"/>
    <col min="3" max="3" width="13.7109375" style="0" customWidth="1"/>
    <col min="4" max="4" width="11.57421875" style="0" customWidth="1"/>
    <col min="5" max="5" width="12.28125" style="0" customWidth="1"/>
    <col min="6" max="6" width="10.28125" style="0" customWidth="1"/>
    <col min="10" max="10" width="12.7109375" style="0" customWidth="1"/>
    <col min="11" max="11" width="13.28125" style="0" customWidth="1"/>
  </cols>
  <sheetData>
    <row r="1" ht="14.25">
      <c r="B1" s="99" t="s">
        <v>240</v>
      </c>
    </row>
    <row r="2" spans="2:6" ht="28.5">
      <c r="B2" s="100"/>
      <c r="C2" s="158" t="s">
        <v>270</v>
      </c>
      <c r="D2" s="158" t="s">
        <v>271</v>
      </c>
      <c r="E2" s="2" t="s">
        <v>272</v>
      </c>
      <c r="F2" s="158" t="s">
        <v>273</v>
      </c>
    </row>
    <row r="3" spans="2:6" ht="14.25">
      <c r="B3" s="5" t="s">
        <v>241</v>
      </c>
      <c r="C3" s="132">
        <v>0</v>
      </c>
      <c r="D3" s="132">
        <v>0</v>
      </c>
      <c r="E3" s="132">
        <v>100</v>
      </c>
      <c r="F3" s="144">
        <f>-C3+D3+E3</f>
        <v>100</v>
      </c>
    </row>
    <row r="4" spans="2:6" ht="14.25">
      <c r="B4" s="5" t="s">
        <v>242</v>
      </c>
      <c r="C4" s="132">
        <v>0</v>
      </c>
      <c r="D4" s="132">
        <v>0</v>
      </c>
      <c r="E4" s="132">
        <v>0</v>
      </c>
      <c r="F4" s="144">
        <f>-C4+D4+E4</f>
        <v>0</v>
      </c>
    </row>
    <row r="7" spans="2:7" ht="42.75" customHeight="1">
      <c r="B7" s="910"/>
      <c r="C7" s="910"/>
      <c r="D7" s="907" t="s">
        <v>243</v>
      </c>
      <c r="E7" s="907"/>
      <c r="F7" s="907" t="s">
        <v>244</v>
      </c>
      <c r="G7" s="907"/>
    </row>
    <row r="8" spans="2:7" ht="14.25">
      <c r="B8" s="908" t="s">
        <v>245</v>
      </c>
      <c r="C8" s="908"/>
      <c r="D8" s="909">
        <v>0</v>
      </c>
      <c r="E8" s="909"/>
      <c r="F8" s="909">
        <v>0</v>
      </c>
      <c r="G8" s="909"/>
    </row>
    <row r="9" spans="2:7" ht="14.25">
      <c r="B9" s="908" t="s">
        <v>246</v>
      </c>
      <c r="C9" s="908"/>
      <c r="D9" s="909">
        <v>0</v>
      </c>
      <c r="E9" s="909"/>
      <c r="F9" s="909">
        <v>0</v>
      </c>
      <c r="G9" s="909"/>
    </row>
    <row r="10" spans="2:7" ht="14.25">
      <c r="B10" s="908" t="s">
        <v>247</v>
      </c>
      <c r="C10" s="908"/>
      <c r="D10" s="909">
        <v>0</v>
      </c>
      <c r="E10" s="909"/>
      <c r="F10" s="909">
        <v>0</v>
      </c>
      <c r="G10" s="909"/>
    </row>
    <row r="11" spans="2:7" ht="14.25">
      <c r="B11" s="908" t="s">
        <v>248</v>
      </c>
      <c r="C11" s="908"/>
      <c r="D11" s="909">
        <v>0</v>
      </c>
      <c r="E11" s="909"/>
      <c r="F11" s="909">
        <v>0</v>
      </c>
      <c r="G11" s="909"/>
    </row>
    <row r="12" spans="2:7" ht="14.25">
      <c r="B12" s="908" t="s">
        <v>249</v>
      </c>
      <c r="C12" s="908"/>
      <c r="D12" s="909">
        <v>0</v>
      </c>
      <c r="E12" s="909"/>
      <c r="F12" s="909">
        <v>0</v>
      </c>
      <c r="G12" s="909"/>
    </row>
    <row r="13" spans="2:7" ht="14.25">
      <c r="B13" s="911" t="s">
        <v>250</v>
      </c>
      <c r="C13" s="911"/>
      <c r="D13" s="912">
        <f>SUM(D8:D12)</f>
        <v>0</v>
      </c>
      <c r="E13" s="913"/>
      <c r="F13" s="909">
        <f>SUM(F8:F12)</f>
        <v>0</v>
      </c>
      <c r="G13" s="909"/>
    </row>
    <row r="15" spans="2:12" ht="93">
      <c r="B15" s="81" t="s">
        <v>251</v>
      </c>
      <c r="C15" s="103"/>
      <c r="D15" s="104" t="s">
        <v>252</v>
      </c>
      <c r="E15" s="104">
        <v>2017</v>
      </c>
      <c r="F15" s="104">
        <f>E15+1</f>
        <v>2018</v>
      </c>
      <c r="G15" s="104">
        <f>F15+1</f>
        <v>2019</v>
      </c>
      <c r="H15" s="104">
        <f>G15+1</f>
        <v>2020</v>
      </c>
      <c r="I15" s="104">
        <f>H15+1</f>
        <v>2021</v>
      </c>
      <c r="J15" s="447" t="s">
        <v>905</v>
      </c>
      <c r="K15" s="447" t="s">
        <v>657</v>
      </c>
      <c r="L15" s="105"/>
    </row>
    <row r="16" spans="2:12" ht="32.25">
      <c r="B16" s="914" t="s">
        <v>253</v>
      </c>
      <c r="C16" s="55" t="s">
        <v>254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440">
        <v>0</v>
      </c>
      <c r="K16" s="440">
        <v>0</v>
      </c>
      <c r="L16" s="105"/>
    </row>
    <row r="17" spans="2:12" ht="48">
      <c r="B17" s="915"/>
      <c r="C17" s="55" t="s">
        <v>255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446">
        <v>0</v>
      </c>
      <c r="J17" s="449"/>
      <c r="K17" s="450"/>
      <c r="L17" s="105"/>
    </row>
    <row r="18" spans="2:12" ht="48">
      <c r="B18" s="916"/>
      <c r="C18" s="55" t="s">
        <v>256</v>
      </c>
      <c r="D18" s="280" t="e">
        <f>D17/D16</f>
        <v>#DIV/0!</v>
      </c>
      <c r="E18" s="280" t="e">
        <f>E17/E16</f>
        <v>#DIV/0!</v>
      </c>
      <c r="F18" s="280" t="e">
        <f>F17/F16</f>
        <v>#DIV/0!</v>
      </c>
      <c r="G18" s="280" t="e">
        <f>G17/G16</f>
        <v>#DIV/0!</v>
      </c>
      <c r="H18" s="280" t="e">
        <f>H17/H16</f>
        <v>#DIV/0!</v>
      </c>
      <c r="I18" s="448"/>
      <c r="J18" s="451"/>
      <c r="K18" s="452"/>
      <c r="L18" s="105"/>
    </row>
    <row r="19" spans="2:12" ht="32.25">
      <c r="B19" s="914" t="s">
        <v>257</v>
      </c>
      <c r="C19" s="55" t="s">
        <v>254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440">
        <v>0</v>
      </c>
      <c r="K19" s="440">
        <v>0</v>
      </c>
      <c r="L19" s="105"/>
    </row>
    <row r="20" spans="2:12" ht="48">
      <c r="B20" s="915"/>
      <c r="C20" s="55" t="s">
        <v>255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446">
        <v>0</v>
      </c>
      <c r="J20" s="449"/>
      <c r="K20" s="450"/>
      <c r="L20" s="105"/>
    </row>
    <row r="21" spans="2:12" ht="48">
      <c r="B21" s="916"/>
      <c r="C21" s="55" t="s">
        <v>256</v>
      </c>
      <c r="D21" s="280" t="e">
        <f>D20/D19</f>
        <v>#DIV/0!</v>
      </c>
      <c r="E21" s="280" t="e">
        <f>E20/E19</f>
        <v>#DIV/0!</v>
      </c>
      <c r="F21" s="280" t="e">
        <f>F20/F19</f>
        <v>#DIV/0!</v>
      </c>
      <c r="G21" s="280" t="e">
        <f>G20/G19</f>
        <v>#DIV/0!</v>
      </c>
      <c r="H21" s="280" t="e">
        <f>H20/H19</f>
        <v>#DIV/0!</v>
      </c>
      <c r="I21" s="448"/>
      <c r="J21" s="451"/>
      <c r="K21" s="452"/>
      <c r="L21" s="105"/>
    </row>
    <row r="22" spans="2:12" ht="32.25">
      <c r="B22" s="914" t="s">
        <v>258</v>
      </c>
      <c r="C22" s="55" t="s">
        <v>254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440">
        <v>0</v>
      </c>
      <c r="K22" s="440">
        <v>0</v>
      </c>
      <c r="L22" s="105"/>
    </row>
    <row r="23" spans="2:12" ht="48">
      <c r="B23" s="915"/>
      <c r="C23" s="55" t="s">
        <v>255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446">
        <v>0</v>
      </c>
      <c r="J23" s="449"/>
      <c r="K23" s="450"/>
      <c r="L23" s="105"/>
    </row>
    <row r="24" spans="2:12" ht="48">
      <c r="B24" s="916"/>
      <c r="C24" s="55" t="s">
        <v>256</v>
      </c>
      <c r="D24" s="280" t="e">
        <f>D23/D22</f>
        <v>#DIV/0!</v>
      </c>
      <c r="E24" s="280" t="e">
        <f>E23/E22</f>
        <v>#DIV/0!</v>
      </c>
      <c r="F24" s="280" t="e">
        <f>F23/F22</f>
        <v>#DIV/0!</v>
      </c>
      <c r="G24" s="280" t="e">
        <f>G23/G22</f>
        <v>#DIV/0!</v>
      </c>
      <c r="H24" s="280" t="e">
        <f>H23/H22</f>
        <v>#DIV/0!</v>
      </c>
      <c r="I24" s="448"/>
      <c r="J24" s="451"/>
      <c r="K24" s="452"/>
      <c r="L24" s="105"/>
    </row>
    <row r="25" spans="2:12" ht="32.25">
      <c r="B25" s="914" t="s">
        <v>259</v>
      </c>
      <c r="C25" s="55" t="s">
        <v>254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440">
        <v>0</v>
      </c>
      <c r="K25" s="440">
        <v>0</v>
      </c>
      <c r="L25" s="105"/>
    </row>
    <row r="26" spans="2:12" ht="48">
      <c r="B26" s="915"/>
      <c r="C26" s="55" t="s">
        <v>255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446">
        <v>0</v>
      </c>
      <c r="J26" s="449"/>
      <c r="K26" s="450"/>
      <c r="L26" s="105"/>
    </row>
    <row r="27" spans="2:12" ht="48">
      <c r="B27" s="916"/>
      <c r="C27" s="55" t="s">
        <v>256</v>
      </c>
      <c r="D27" s="280" t="e">
        <f>D26/D25</f>
        <v>#DIV/0!</v>
      </c>
      <c r="E27" s="280" t="e">
        <f>E26/E25</f>
        <v>#DIV/0!</v>
      </c>
      <c r="F27" s="280" t="e">
        <f>F26/F25</f>
        <v>#DIV/0!</v>
      </c>
      <c r="G27" s="280" t="e">
        <f>G26/G25</f>
        <v>#DIV/0!</v>
      </c>
      <c r="H27" s="280" t="e">
        <f>H26/H25</f>
        <v>#DIV/0!</v>
      </c>
      <c r="I27" s="448"/>
      <c r="J27" s="451"/>
      <c r="K27" s="452"/>
      <c r="L27" s="105"/>
    </row>
    <row r="28" spans="2:12" ht="32.25">
      <c r="B28" s="914" t="s">
        <v>260</v>
      </c>
      <c r="C28" s="55" t="s">
        <v>254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440">
        <v>0</v>
      </c>
      <c r="K28" s="440">
        <v>0</v>
      </c>
      <c r="L28" s="105"/>
    </row>
    <row r="29" spans="2:12" ht="48">
      <c r="B29" s="915"/>
      <c r="C29" s="55" t="s">
        <v>255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446">
        <v>0</v>
      </c>
      <c r="J29" s="449"/>
      <c r="K29" s="450"/>
      <c r="L29" s="105"/>
    </row>
    <row r="30" spans="2:12" ht="48">
      <c r="B30" s="916"/>
      <c r="C30" s="55" t="s">
        <v>256</v>
      </c>
      <c r="D30" s="280" t="e">
        <f>D29/D28</f>
        <v>#DIV/0!</v>
      </c>
      <c r="E30" s="280" t="e">
        <f>E29/E28</f>
        <v>#DIV/0!</v>
      </c>
      <c r="F30" s="280" t="e">
        <f>F29/F28</f>
        <v>#DIV/0!</v>
      </c>
      <c r="G30" s="280" t="e">
        <f>G29/G28</f>
        <v>#DIV/0!</v>
      </c>
      <c r="H30" s="280" t="e">
        <f>H29/H28</f>
        <v>#DIV/0!</v>
      </c>
      <c r="I30" s="448"/>
      <c r="J30" s="451"/>
      <c r="K30" s="452"/>
      <c r="L30" s="105"/>
    </row>
    <row r="31" spans="2:12" ht="32.25">
      <c r="B31" s="914" t="s">
        <v>261</v>
      </c>
      <c r="C31" s="55" t="s">
        <v>254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440">
        <v>0</v>
      </c>
      <c r="K31" s="440">
        <v>0</v>
      </c>
      <c r="L31" s="105"/>
    </row>
    <row r="32" spans="2:12" ht="48">
      <c r="B32" s="915"/>
      <c r="C32" s="55" t="s">
        <v>255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446">
        <v>0</v>
      </c>
      <c r="J32" s="449"/>
      <c r="K32" s="450"/>
      <c r="L32" s="105"/>
    </row>
    <row r="33" spans="2:12" ht="48">
      <c r="B33" s="916"/>
      <c r="C33" s="55" t="s">
        <v>256</v>
      </c>
      <c r="D33" s="280" t="e">
        <f>D32/D31</f>
        <v>#DIV/0!</v>
      </c>
      <c r="E33" s="280" t="e">
        <f>E32/E31</f>
        <v>#DIV/0!</v>
      </c>
      <c r="F33" s="280" t="e">
        <f>F32/F31</f>
        <v>#DIV/0!</v>
      </c>
      <c r="G33" s="280" t="e">
        <f>G32/G31</f>
        <v>#DIV/0!</v>
      </c>
      <c r="H33" s="280" t="e">
        <f>H32/H31</f>
        <v>#DIV/0!</v>
      </c>
      <c r="I33" s="448"/>
      <c r="J33" s="451"/>
      <c r="K33" s="452"/>
      <c r="L33" s="105"/>
    </row>
    <row r="34" spans="2:12" ht="32.25">
      <c r="B34" s="914" t="s">
        <v>262</v>
      </c>
      <c r="C34" s="55" t="s">
        <v>254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440">
        <v>0</v>
      </c>
      <c r="K34" s="440">
        <v>0</v>
      </c>
      <c r="L34" s="105"/>
    </row>
    <row r="35" spans="2:12" ht="48">
      <c r="B35" s="915"/>
      <c r="C35" s="55" t="s">
        <v>255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446">
        <v>0</v>
      </c>
      <c r="J35" s="449"/>
      <c r="K35" s="450"/>
      <c r="L35" s="105"/>
    </row>
    <row r="36" spans="2:12" ht="48">
      <c r="B36" s="916"/>
      <c r="C36" s="55" t="s">
        <v>256</v>
      </c>
      <c r="D36" s="280" t="e">
        <f>D35/D34</f>
        <v>#DIV/0!</v>
      </c>
      <c r="E36" s="280" t="e">
        <f>E35/E34</f>
        <v>#DIV/0!</v>
      </c>
      <c r="F36" s="280" t="e">
        <f>F35/F34</f>
        <v>#DIV/0!</v>
      </c>
      <c r="G36" s="280" t="e">
        <f>G35/G34</f>
        <v>#DIV/0!</v>
      </c>
      <c r="H36" s="280" t="e">
        <f>H35/H34</f>
        <v>#DIV/0!</v>
      </c>
      <c r="I36" s="448"/>
      <c r="J36" s="451"/>
      <c r="K36" s="452"/>
      <c r="L36" s="105"/>
    </row>
    <row r="38" spans="2:11" ht="14.25">
      <c r="B38" s="657" t="s">
        <v>910</v>
      </c>
      <c r="C38" s="658"/>
      <c r="D38" s="658"/>
      <c r="E38" s="658"/>
      <c r="F38" s="658"/>
      <c r="G38" s="658"/>
      <c r="H38" s="658"/>
      <c r="I38" s="658"/>
      <c r="J38" s="658"/>
      <c r="K38" s="658"/>
    </row>
    <row r="39" spans="2:13" ht="14.25">
      <c r="B39" s="660" t="s">
        <v>906</v>
      </c>
      <c r="C39" s="660"/>
      <c r="D39" s="660"/>
      <c r="E39" s="660"/>
      <c r="F39" s="660"/>
      <c r="G39" s="660"/>
      <c r="H39" s="660"/>
      <c r="I39" s="660"/>
      <c r="J39" s="660"/>
      <c r="K39" s="660"/>
      <c r="L39" s="658"/>
      <c r="M39" s="658"/>
    </row>
    <row r="40" spans="2:16" ht="14.25">
      <c r="B40" s="660" t="s">
        <v>907</v>
      </c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58"/>
      <c r="P40" s="658"/>
    </row>
    <row r="41" spans="2:16" ht="36.75" customHeight="1">
      <c r="B41" s="660" t="s">
        <v>908</v>
      </c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58"/>
    </row>
    <row r="42" spans="2:13" ht="14.25">
      <c r="B42" s="656" t="s">
        <v>909</v>
      </c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</row>
  </sheetData>
  <sheetProtection/>
  <mergeCells count="28">
    <mergeCell ref="F13:G13"/>
    <mergeCell ref="B13:C13"/>
    <mergeCell ref="D13:E13"/>
    <mergeCell ref="B34:B36"/>
    <mergeCell ref="B25:B27"/>
    <mergeCell ref="B28:B30"/>
    <mergeCell ref="B31:B33"/>
    <mergeCell ref="B22:B24"/>
    <mergeCell ref="B19:B21"/>
    <mergeCell ref="B16:B18"/>
    <mergeCell ref="F10:G10"/>
    <mergeCell ref="B11:C11"/>
    <mergeCell ref="D11:E11"/>
    <mergeCell ref="F11:G11"/>
    <mergeCell ref="B12:C12"/>
    <mergeCell ref="D12:E12"/>
    <mergeCell ref="F12:G12"/>
    <mergeCell ref="B10:C10"/>
    <mergeCell ref="D10:E10"/>
    <mergeCell ref="F7:G7"/>
    <mergeCell ref="B8:C8"/>
    <mergeCell ref="D8:E8"/>
    <mergeCell ref="F8:G8"/>
    <mergeCell ref="D9:E9"/>
    <mergeCell ref="F9:G9"/>
    <mergeCell ref="B9:C9"/>
    <mergeCell ref="B7:C7"/>
    <mergeCell ref="D7:E7"/>
  </mergeCells>
  <hyperlinks>
    <hyperlink ref="J15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11"/>
  <sheetViews>
    <sheetView zoomScale="115" zoomScaleNormal="115" zoomScalePageLayoutView="0" workbookViewId="0" topLeftCell="A1">
      <selection activeCell="B8" activeCellId="1" sqref="B11 B8:C10"/>
    </sheetView>
  </sheetViews>
  <sheetFormatPr defaultColWidth="9.140625" defaultRowHeight="15"/>
  <cols>
    <col min="2" max="2" width="67.00390625" style="0" customWidth="1"/>
    <col min="3" max="3" width="11.7109375" style="0" bestFit="1" customWidth="1"/>
    <col min="4" max="4" width="13.28125" style="0" bestFit="1" customWidth="1"/>
  </cols>
  <sheetData>
    <row r="2" spans="2:6" ht="14.25">
      <c r="B2" s="917" t="s">
        <v>274</v>
      </c>
      <c r="C2" s="230" t="s">
        <v>275</v>
      </c>
      <c r="D2" s="231" t="s">
        <v>276</v>
      </c>
      <c r="E2" s="231" t="s">
        <v>277</v>
      </c>
      <c r="F2" s="231" t="s">
        <v>276</v>
      </c>
    </row>
    <row r="3" spans="2:6" ht="14.25">
      <c r="B3" s="918"/>
      <c r="C3" s="232" t="s">
        <v>904</v>
      </c>
      <c r="D3" s="233" t="s">
        <v>278</v>
      </c>
      <c r="E3" s="233" t="s">
        <v>275</v>
      </c>
      <c r="F3" s="233" t="s">
        <v>279</v>
      </c>
    </row>
    <row r="4" spans="2:6" ht="14.25">
      <c r="B4" s="79"/>
      <c r="C4" s="234"/>
      <c r="D4" s="234"/>
      <c r="E4" s="235">
        <v>0</v>
      </c>
      <c r="F4" s="234"/>
    </row>
    <row r="5" spans="2:6" ht="14.25">
      <c r="B5" s="5"/>
      <c r="C5" s="132"/>
      <c r="D5" s="132"/>
      <c r="E5" s="144">
        <f>C5*D5/100</f>
        <v>0</v>
      </c>
      <c r="F5" s="132"/>
    </row>
    <row r="6" spans="2:6" ht="14.25">
      <c r="B6" s="5"/>
      <c r="C6" s="132"/>
      <c r="D6" s="132"/>
      <c r="E6" s="144">
        <f>C6*D6/100</f>
        <v>0</v>
      </c>
      <c r="F6" s="132"/>
    </row>
    <row r="8" spans="2:3" ht="27">
      <c r="B8" s="236" t="s">
        <v>280</v>
      </c>
      <c r="C8" s="237">
        <v>0</v>
      </c>
    </row>
    <row r="9" spans="2:3" ht="14.25">
      <c r="B9" s="159" t="s">
        <v>281</v>
      </c>
      <c r="C9" s="237">
        <v>0</v>
      </c>
    </row>
    <row r="10" spans="2:3" ht="14.25">
      <c r="B10" s="159" t="s">
        <v>282</v>
      </c>
      <c r="C10" s="237">
        <v>0</v>
      </c>
    </row>
    <row r="11" spans="2:3" ht="14.25">
      <c r="B11" s="160" t="s">
        <v>283</v>
      </c>
      <c r="C11" s="237">
        <f>C8+C9-C10</f>
        <v>0</v>
      </c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21">
      <selection activeCell="B28" sqref="B28:E36"/>
    </sheetView>
  </sheetViews>
  <sheetFormatPr defaultColWidth="9.140625" defaultRowHeight="15"/>
  <cols>
    <col min="2" max="2" width="29.7109375" style="0" bestFit="1" customWidth="1"/>
    <col min="4" max="4" width="12.00390625" style="0" customWidth="1"/>
    <col min="5" max="5" width="9.57421875" style="0" bestFit="1" customWidth="1"/>
    <col min="6" max="6" width="14.57421875" style="0" customWidth="1"/>
  </cols>
  <sheetData>
    <row r="1" spans="1:9" ht="15.75">
      <c r="A1" s="161"/>
      <c r="B1" s="922"/>
      <c r="C1" s="922"/>
      <c r="D1" s="922"/>
      <c r="E1" s="922"/>
      <c r="F1" s="922"/>
      <c r="G1" s="922"/>
      <c r="H1" s="63"/>
      <c r="I1" s="161"/>
    </row>
    <row r="2" spans="1:9" ht="15.75">
      <c r="A2" s="161"/>
      <c r="B2" s="905" t="s">
        <v>416</v>
      </c>
      <c r="C2" s="905"/>
      <c r="D2" s="905"/>
      <c r="E2" s="905"/>
      <c r="F2" s="905"/>
      <c r="G2" s="905"/>
      <c r="H2" s="905"/>
      <c r="I2" s="161"/>
    </row>
    <row r="3" spans="1:9" ht="15.75">
      <c r="A3" s="161"/>
      <c r="B3" s="923" t="s">
        <v>919</v>
      </c>
      <c r="C3" s="923"/>
      <c r="D3" s="923"/>
      <c r="E3" s="924"/>
      <c r="F3" s="925" t="s">
        <v>284</v>
      </c>
      <c r="G3" s="926"/>
      <c r="H3" s="162" t="s">
        <v>143</v>
      </c>
      <c r="I3" s="161"/>
    </row>
    <row r="4" spans="1:9" ht="15.75">
      <c r="A4" s="161"/>
      <c r="B4" s="931" t="s">
        <v>285</v>
      </c>
      <c r="C4" s="931"/>
      <c r="D4" s="931"/>
      <c r="E4" s="931"/>
      <c r="F4" s="932">
        <v>1000</v>
      </c>
      <c r="G4" s="933"/>
      <c r="H4" s="934"/>
      <c r="I4" s="161"/>
    </row>
    <row r="5" spans="1:9" ht="15.75">
      <c r="A5" s="161"/>
      <c r="B5" s="931" t="s">
        <v>286</v>
      </c>
      <c r="C5" s="931"/>
      <c r="D5" s="931"/>
      <c r="E5" s="931"/>
      <c r="F5" s="932">
        <v>0</v>
      </c>
      <c r="G5" s="933"/>
      <c r="H5" s="934"/>
      <c r="I5" s="161"/>
    </row>
    <row r="6" spans="1:9" ht="15.75">
      <c r="A6" s="161"/>
      <c r="B6" s="931" t="s">
        <v>287</v>
      </c>
      <c r="C6" s="931"/>
      <c r="D6" s="931"/>
      <c r="E6" s="931"/>
      <c r="F6" s="932">
        <v>0</v>
      </c>
      <c r="G6" s="933"/>
      <c r="H6" s="934"/>
      <c r="I6" s="161"/>
    </row>
    <row r="7" spans="1:9" ht="33" customHeight="1">
      <c r="A7" s="161"/>
      <c r="B7" s="935" t="s">
        <v>920</v>
      </c>
      <c r="C7" s="935"/>
      <c r="D7" s="935"/>
      <c r="E7" s="931"/>
      <c r="F7" s="932">
        <f>SUM(G4:G6)</f>
        <v>0</v>
      </c>
      <c r="G7" s="933"/>
      <c r="H7" s="934"/>
      <c r="I7" s="161"/>
    </row>
    <row r="8" spans="1:9" ht="39" customHeight="1">
      <c r="A8" s="161"/>
      <c r="B8" s="936" t="s">
        <v>288</v>
      </c>
      <c r="C8" s="936"/>
      <c r="D8" s="936"/>
      <c r="E8" s="936"/>
      <c r="F8" s="932">
        <f>(F7*10)/100</f>
        <v>0</v>
      </c>
      <c r="G8" s="933"/>
      <c r="H8" s="934"/>
      <c r="I8" s="161"/>
    </row>
    <row r="9" spans="1:9" ht="15.75">
      <c r="A9" s="161"/>
      <c r="B9" s="937" t="s">
        <v>921</v>
      </c>
      <c r="C9" s="937"/>
      <c r="D9" s="937"/>
      <c r="E9" s="937"/>
      <c r="F9" s="938"/>
      <c r="G9" s="939"/>
      <c r="H9" s="934"/>
      <c r="I9" s="161"/>
    </row>
    <row r="10" spans="1:9" ht="51.75" customHeight="1">
      <c r="A10" s="161"/>
      <c r="B10" s="940" t="s">
        <v>922</v>
      </c>
      <c r="C10" s="941"/>
      <c r="D10" s="941"/>
      <c r="E10" s="942"/>
      <c r="F10" s="932">
        <v>0</v>
      </c>
      <c r="G10" s="933"/>
      <c r="H10" s="934"/>
      <c r="I10" s="161"/>
    </row>
    <row r="11" spans="1:9" ht="33" customHeight="1">
      <c r="A11" s="161"/>
      <c r="B11" s="940" t="s">
        <v>289</v>
      </c>
      <c r="C11" s="941"/>
      <c r="D11" s="941"/>
      <c r="E11" s="942"/>
      <c r="F11" s="932">
        <v>0</v>
      </c>
      <c r="G11" s="933"/>
      <c r="H11" s="934"/>
      <c r="I11" s="161"/>
    </row>
    <row r="12" spans="1:9" ht="35.25" customHeight="1">
      <c r="A12" s="161"/>
      <c r="B12" s="940" t="s">
        <v>290</v>
      </c>
      <c r="C12" s="941"/>
      <c r="D12" s="941"/>
      <c r="E12" s="942"/>
      <c r="F12" s="932">
        <v>0</v>
      </c>
      <c r="G12" s="933"/>
      <c r="H12" s="934"/>
      <c r="I12" s="161"/>
    </row>
    <row r="13" spans="1:9" ht="35.25" customHeight="1">
      <c r="A13" s="161"/>
      <c r="B13" s="943" t="s">
        <v>291</v>
      </c>
      <c r="C13" s="944"/>
      <c r="D13" s="944"/>
      <c r="E13" s="945"/>
      <c r="F13" s="932">
        <f>F8-F10+F11+F12</f>
        <v>0</v>
      </c>
      <c r="G13" s="933"/>
      <c r="H13" s="934"/>
      <c r="I13" s="161"/>
    </row>
    <row r="14" spans="1:9" ht="42.75" customHeight="1">
      <c r="A14" s="161"/>
      <c r="B14" s="943" t="s">
        <v>292</v>
      </c>
      <c r="C14" s="944"/>
      <c r="D14" s="944"/>
      <c r="E14" s="945"/>
      <c r="F14" s="932">
        <f>F10-F11-F12</f>
        <v>0</v>
      </c>
      <c r="G14" s="933"/>
      <c r="H14" s="934"/>
      <c r="I14" s="161"/>
    </row>
    <row r="15" spans="1:9" ht="36.75" customHeight="1">
      <c r="A15" s="161"/>
      <c r="B15" s="937" t="s">
        <v>923</v>
      </c>
      <c r="C15" s="937"/>
      <c r="D15" s="937"/>
      <c r="E15" s="937"/>
      <c r="F15" s="946"/>
      <c r="G15" s="947"/>
      <c r="H15" s="163" t="e">
        <f>F14/F7*100</f>
        <v>#DIV/0!</v>
      </c>
      <c r="I15" s="161"/>
    </row>
    <row r="16" spans="1:9" ht="68.25" customHeight="1">
      <c r="A16" s="161"/>
      <c r="B16" s="948" t="s">
        <v>924</v>
      </c>
      <c r="C16" s="948"/>
      <c r="D16" s="948"/>
      <c r="E16" s="948"/>
      <c r="F16" s="948"/>
      <c r="G16" s="948"/>
      <c r="H16" s="948"/>
      <c r="I16" s="161"/>
    </row>
    <row r="17" spans="1:9" ht="15.75">
      <c r="A17" s="161"/>
      <c r="B17" s="949" t="s">
        <v>293</v>
      </c>
      <c r="C17" s="949"/>
      <c r="D17" s="949"/>
      <c r="E17" s="949"/>
      <c r="F17" s="949"/>
      <c r="G17" s="949"/>
      <c r="H17" s="164"/>
      <c r="I17" s="161"/>
    </row>
    <row r="18" spans="1:13" ht="34.5" customHeight="1">
      <c r="A18" s="161"/>
      <c r="B18" s="952" t="s">
        <v>294</v>
      </c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</row>
    <row r="19" spans="1:9" ht="34.5" customHeight="1">
      <c r="A19" s="161"/>
      <c r="B19" s="950" t="s">
        <v>295</v>
      </c>
      <c r="C19" s="950"/>
      <c r="D19" s="950"/>
      <c r="E19" s="950"/>
      <c r="F19" s="950"/>
      <c r="G19" s="950"/>
      <c r="H19" s="165"/>
      <c r="I19" s="165"/>
    </row>
    <row r="20" spans="1:9" ht="15.75">
      <c r="A20" s="161"/>
      <c r="B20" s="161"/>
      <c r="C20" s="161"/>
      <c r="D20" s="161"/>
      <c r="E20" s="166"/>
      <c r="F20" s="84"/>
      <c r="G20" s="84"/>
      <c r="H20" s="167"/>
      <c r="I20" s="161"/>
    </row>
    <row r="21" spans="1:9" ht="15.75">
      <c r="A21" s="161"/>
      <c r="B21" s="62" t="s">
        <v>417</v>
      </c>
      <c r="C21" s="168"/>
      <c r="D21" s="168"/>
      <c r="E21" s="169"/>
      <c r="F21" s="169"/>
      <c r="G21" s="169"/>
      <c r="H21" s="169"/>
      <c r="I21" s="161"/>
    </row>
    <row r="22" spans="1:9" ht="15.75">
      <c r="A22" s="161"/>
      <c r="B22" s="923" t="s">
        <v>925</v>
      </c>
      <c r="C22" s="923"/>
      <c r="D22" s="923"/>
      <c r="E22" s="923"/>
      <c r="F22" s="951"/>
      <c r="G22" s="951"/>
      <c r="H22" s="169"/>
      <c r="I22" s="161"/>
    </row>
    <row r="23" spans="1:9" ht="15.75">
      <c r="A23" s="161"/>
      <c r="B23" s="935" t="s">
        <v>659</v>
      </c>
      <c r="C23" s="935"/>
      <c r="D23" s="935"/>
      <c r="E23" s="170" t="s">
        <v>296</v>
      </c>
      <c r="F23" s="953">
        <v>0</v>
      </c>
      <c r="G23" s="953"/>
      <c r="H23" s="169"/>
      <c r="I23" s="161"/>
    </row>
    <row r="24" spans="1:9" ht="15.75">
      <c r="A24" s="161"/>
      <c r="B24" s="954" t="s">
        <v>660</v>
      </c>
      <c r="C24" s="954"/>
      <c r="D24" s="954"/>
      <c r="E24" s="171" t="s">
        <v>62</v>
      </c>
      <c r="F24" s="953">
        <v>0</v>
      </c>
      <c r="G24" s="953"/>
      <c r="H24" s="172"/>
      <c r="I24" s="161"/>
    </row>
    <row r="25" spans="1:9" ht="15.75">
      <c r="A25" s="161"/>
      <c r="B25" s="935" t="s">
        <v>661</v>
      </c>
      <c r="C25" s="935"/>
      <c r="D25" s="935"/>
      <c r="E25" s="170" t="s">
        <v>296</v>
      </c>
      <c r="F25" s="953">
        <v>0</v>
      </c>
      <c r="G25" s="953"/>
      <c r="H25" s="169"/>
      <c r="I25" s="161"/>
    </row>
    <row r="26" spans="1:9" ht="15.75">
      <c r="A26" s="161"/>
      <c r="B26" s="935" t="s">
        <v>297</v>
      </c>
      <c r="C26" s="935"/>
      <c r="D26" s="935"/>
      <c r="E26" s="170" t="s">
        <v>298</v>
      </c>
      <c r="F26" s="953">
        <f>F23-F24+F25</f>
        <v>0</v>
      </c>
      <c r="G26" s="953"/>
      <c r="H26" s="169"/>
      <c r="I26" s="161"/>
    </row>
    <row r="27" spans="1:9" ht="15.75">
      <c r="A27" s="161"/>
      <c r="B27" s="161"/>
      <c r="C27" s="173"/>
      <c r="D27" s="173"/>
      <c r="E27" s="173"/>
      <c r="F27" s="173"/>
      <c r="G27" s="174"/>
      <c r="H27" s="169"/>
      <c r="I27" s="161"/>
    </row>
    <row r="28" spans="1:9" ht="15.75">
      <c r="A28" s="161"/>
      <c r="B28" s="181" t="s">
        <v>308</v>
      </c>
      <c r="C28" s="181">
        <v>2019</v>
      </c>
      <c r="D28" s="181">
        <f>C28+1</f>
        <v>2020</v>
      </c>
      <c r="E28" s="181">
        <f>D28+1</f>
        <v>2021</v>
      </c>
      <c r="F28" s="175"/>
      <c r="G28" s="175"/>
      <c r="H28" s="176"/>
      <c r="I28" s="161"/>
    </row>
    <row r="29" spans="2:5" ht="14.25">
      <c r="B29" s="182" t="s">
        <v>309</v>
      </c>
      <c r="C29" s="238">
        <v>0</v>
      </c>
      <c r="D29" s="238">
        <f>C34</f>
        <v>0</v>
      </c>
      <c r="E29" s="238">
        <f>D34</f>
        <v>0</v>
      </c>
    </row>
    <row r="30" spans="2:5" ht="14.25">
      <c r="B30" s="182" t="s">
        <v>310</v>
      </c>
      <c r="C30" s="238">
        <v>0</v>
      </c>
      <c r="D30" s="238"/>
      <c r="E30" s="238"/>
    </row>
    <row r="31" spans="2:5" ht="14.25">
      <c r="B31" s="182" t="s">
        <v>311</v>
      </c>
      <c r="C31" s="238"/>
      <c r="D31" s="238"/>
      <c r="E31" s="238"/>
    </row>
    <row r="32" spans="2:5" ht="14.25">
      <c r="B32" s="182" t="s">
        <v>312</v>
      </c>
      <c r="C32" s="238"/>
      <c r="D32" s="238"/>
      <c r="E32" s="238"/>
    </row>
    <row r="33" spans="2:5" ht="14.25">
      <c r="B33" s="182" t="s">
        <v>313</v>
      </c>
      <c r="C33" s="238"/>
      <c r="D33" s="238"/>
      <c r="E33" s="238"/>
    </row>
    <row r="34" spans="2:5" ht="14.25">
      <c r="B34" s="181" t="s">
        <v>314</v>
      </c>
      <c r="C34" s="239">
        <f>SUM(C29:C33)</f>
        <v>0</v>
      </c>
      <c r="D34" s="239">
        <f>SUM(D29:D33)</f>
        <v>0</v>
      </c>
      <c r="E34" s="239">
        <f>SUM(E29:E33)</f>
        <v>0</v>
      </c>
    </row>
    <row r="35" spans="2:5" ht="14.25">
      <c r="B35" s="182" t="s">
        <v>315</v>
      </c>
      <c r="C35" s="183"/>
      <c r="D35" s="183"/>
      <c r="E35" s="183"/>
    </row>
    <row r="36" spans="2:5" ht="14.25">
      <c r="B36" s="182" t="s">
        <v>316</v>
      </c>
      <c r="C36" s="184" t="e">
        <f>C34/C35</f>
        <v>#DIV/0!</v>
      </c>
      <c r="D36" s="184" t="e">
        <f>D34/D35</f>
        <v>#DIV/0!</v>
      </c>
      <c r="E36" s="184" t="e">
        <f>E34/E35</f>
        <v>#DIV/0!</v>
      </c>
    </row>
    <row r="38" spans="2:5" ht="14.25">
      <c r="B38" s="185" t="s">
        <v>308</v>
      </c>
      <c r="C38" s="181">
        <v>2019</v>
      </c>
      <c r="D38" s="181">
        <f>C38+1</f>
        <v>2020</v>
      </c>
      <c r="E38" s="181">
        <f>D38+1</f>
        <v>2021</v>
      </c>
    </row>
    <row r="39" spans="2:5" ht="14.25">
      <c r="B39" s="182" t="s">
        <v>317</v>
      </c>
      <c r="C39" s="240">
        <v>0</v>
      </c>
      <c r="D39" s="240">
        <v>0</v>
      </c>
      <c r="E39" s="240">
        <v>0</v>
      </c>
    </row>
    <row r="40" spans="2:5" ht="14.25">
      <c r="B40" s="182" t="s">
        <v>318</v>
      </c>
      <c r="C40" s="240"/>
      <c r="D40" s="240"/>
      <c r="E40" s="240"/>
    </row>
    <row r="41" spans="2:5" ht="14.25">
      <c r="B41" s="181" t="s">
        <v>314</v>
      </c>
      <c r="C41" s="241">
        <f>C39+C40</f>
        <v>0</v>
      </c>
      <c r="D41" s="241">
        <f>D39+D40</f>
        <v>0</v>
      </c>
      <c r="E41" s="241">
        <f>E39+E40</f>
        <v>0</v>
      </c>
    </row>
    <row r="43" spans="2:7" ht="15">
      <c r="B43" s="967"/>
      <c r="C43" s="967"/>
      <c r="D43" s="968"/>
      <c r="E43" s="969" t="s">
        <v>299</v>
      </c>
      <c r="F43" s="969"/>
      <c r="G43" s="969"/>
    </row>
    <row r="44" spans="2:7" ht="15.75">
      <c r="B44" s="970" t="s">
        <v>300</v>
      </c>
      <c r="C44" s="971"/>
      <c r="D44" s="972"/>
      <c r="E44" s="963">
        <v>0</v>
      </c>
      <c r="F44" s="963"/>
      <c r="G44" s="963"/>
    </row>
    <row r="45" spans="2:7" ht="15.75">
      <c r="B45" s="970" t="s">
        <v>301</v>
      </c>
      <c r="C45" s="971"/>
      <c r="D45" s="972"/>
      <c r="E45" s="963">
        <v>0</v>
      </c>
      <c r="F45" s="963"/>
      <c r="G45" s="963"/>
    </row>
    <row r="46" spans="2:7" ht="15.75">
      <c r="B46" s="960" t="s">
        <v>302</v>
      </c>
      <c r="C46" s="961"/>
      <c r="D46" s="962"/>
      <c r="E46" s="963">
        <v>0</v>
      </c>
      <c r="F46" s="963"/>
      <c r="G46" s="963"/>
    </row>
    <row r="47" spans="2:7" ht="15.75">
      <c r="B47" s="960" t="s">
        <v>303</v>
      </c>
      <c r="C47" s="961"/>
      <c r="D47" s="962"/>
      <c r="E47" s="963">
        <v>0</v>
      </c>
      <c r="F47" s="963"/>
      <c r="G47" s="963"/>
    </row>
    <row r="48" spans="2:7" ht="96" customHeight="1">
      <c r="B48" s="964" t="s">
        <v>304</v>
      </c>
      <c r="C48" s="965"/>
      <c r="D48" s="966"/>
      <c r="E48" s="963">
        <v>0</v>
      </c>
      <c r="F48" s="963"/>
      <c r="G48" s="963"/>
    </row>
    <row r="51" spans="2:9" ht="108.75">
      <c r="B51" s="177" t="s">
        <v>305</v>
      </c>
      <c r="C51" s="177" t="s">
        <v>306</v>
      </c>
      <c r="D51" s="177" t="s">
        <v>662</v>
      </c>
      <c r="E51" s="177" t="s">
        <v>307</v>
      </c>
      <c r="F51" s="958" t="s">
        <v>663</v>
      </c>
      <c r="G51" s="959"/>
      <c r="H51" s="956" t="s">
        <v>664</v>
      </c>
      <c r="I51" s="956"/>
    </row>
    <row r="52" spans="2:9" ht="15.75">
      <c r="B52" s="178"/>
      <c r="C52" s="178"/>
      <c r="D52" s="244"/>
      <c r="E52" s="242"/>
      <c r="F52" s="928"/>
      <c r="G52" s="928"/>
      <c r="H52" s="928"/>
      <c r="I52" s="928"/>
    </row>
    <row r="53" spans="2:9" ht="15.75">
      <c r="B53" s="178"/>
      <c r="C53" s="178"/>
      <c r="D53" s="244"/>
      <c r="E53" s="242"/>
      <c r="F53" s="928"/>
      <c r="G53" s="928"/>
      <c r="H53" s="928"/>
      <c r="I53" s="928"/>
    </row>
    <row r="54" spans="2:9" ht="15.75">
      <c r="B54" s="178"/>
      <c r="C54" s="178"/>
      <c r="D54" s="244"/>
      <c r="E54" s="242"/>
      <c r="F54" s="955"/>
      <c r="G54" s="955"/>
      <c r="H54" s="928"/>
      <c r="I54" s="928"/>
    </row>
    <row r="55" spans="2:9" ht="15.75">
      <c r="B55" s="178"/>
      <c r="C55" s="178"/>
      <c r="D55" s="244"/>
      <c r="E55" s="242"/>
      <c r="F55" s="957"/>
      <c r="G55" s="957"/>
      <c r="H55" s="928"/>
      <c r="I55" s="928"/>
    </row>
    <row r="56" spans="2:9" ht="15.75">
      <c r="B56" s="179" t="s">
        <v>15</v>
      </c>
      <c r="C56" s="180"/>
      <c r="D56" s="245">
        <f>SUM(D52:D55)</f>
        <v>0</v>
      </c>
      <c r="E56" s="243"/>
      <c r="F56" s="927">
        <f>SUM(F52:G55)</f>
        <v>0</v>
      </c>
      <c r="G56" s="927"/>
      <c r="H56" s="927">
        <f>SUM(H52:I55)</f>
        <v>0</v>
      </c>
      <c r="I56" s="927"/>
    </row>
    <row r="58" spans="2:9" ht="108.75">
      <c r="B58" s="177" t="s">
        <v>305</v>
      </c>
      <c r="C58" s="177" t="s">
        <v>306</v>
      </c>
      <c r="D58" s="177" t="s">
        <v>662</v>
      </c>
      <c r="E58" s="177" t="s">
        <v>307</v>
      </c>
      <c r="F58" s="956" t="s">
        <v>663</v>
      </c>
      <c r="G58" s="956"/>
      <c r="H58" s="956" t="s">
        <v>664</v>
      </c>
      <c r="I58" s="956"/>
    </row>
    <row r="59" spans="2:9" ht="15.75">
      <c r="B59" s="178"/>
      <c r="C59" s="178"/>
      <c r="D59" s="244"/>
      <c r="E59" s="242"/>
      <c r="F59" s="928"/>
      <c r="G59" s="928"/>
      <c r="H59" s="928"/>
      <c r="I59" s="928"/>
    </row>
    <row r="60" spans="2:9" ht="15.75">
      <c r="B60" s="178"/>
      <c r="C60" s="178"/>
      <c r="D60" s="244"/>
      <c r="E60" s="242"/>
      <c r="F60" s="928"/>
      <c r="G60" s="928"/>
      <c r="H60" s="928"/>
      <c r="I60" s="928"/>
    </row>
    <row r="61" spans="2:9" ht="15.75">
      <c r="B61" s="178"/>
      <c r="C61" s="178"/>
      <c r="D61" s="244"/>
      <c r="E61" s="242"/>
      <c r="F61" s="928"/>
      <c r="G61" s="928"/>
      <c r="H61" s="928"/>
      <c r="I61" s="928"/>
    </row>
    <row r="62" spans="2:9" ht="15.75">
      <c r="B62" s="178"/>
      <c r="C62" s="178"/>
      <c r="D62" s="244"/>
      <c r="E62" s="242"/>
      <c r="F62" s="955"/>
      <c r="G62" s="955"/>
      <c r="H62" s="928"/>
      <c r="I62" s="928"/>
    </row>
    <row r="63" spans="2:9" ht="15.75">
      <c r="B63" s="178"/>
      <c r="C63" s="178"/>
      <c r="D63" s="244"/>
      <c r="E63" s="242"/>
      <c r="F63" s="929"/>
      <c r="G63" s="930"/>
      <c r="H63" s="928"/>
      <c r="I63" s="928"/>
    </row>
    <row r="64" spans="2:9" ht="15.75">
      <c r="B64" s="179" t="s">
        <v>15</v>
      </c>
      <c r="C64" s="180"/>
      <c r="D64" s="245">
        <f>SUM(D59:D63)</f>
        <v>0</v>
      </c>
      <c r="E64" s="243"/>
      <c r="F64" s="927">
        <f>SUM(F59:G63)</f>
        <v>0</v>
      </c>
      <c r="G64" s="927"/>
      <c r="H64" s="927">
        <f>SUM(H59:I63)</f>
        <v>0</v>
      </c>
      <c r="I64" s="927"/>
    </row>
    <row r="66" spans="2:4" ht="26.25" customHeight="1">
      <c r="B66" s="714" t="s">
        <v>587</v>
      </c>
      <c r="C66" s="919" t="s">
        <v>593</v>
      </c>
      <c r="D66" s="919"/>
    </row>
    <row r="67" spans="2:4" ht="14.25">
      <c r="B67" s="715" t="s">
        <v>588</v>
      </c>
      <c r="C67" s="920"/>
      <c r="D67" s="920"/>
    </row>
    <row r="68" spans="2:4" ht="14.25">
      <c r="B68" s="715" t="s">
        <v>589</v>
      </c>
      <c r="C68" s="920"/>
      <c r="D68" s="920"/>
    </row>
    <row r="69" spans="2:4" ht="14.25">
      <c r="B69" s="715" t="s">
        <v>590</v>
      </c>
      <c r="C69" s="920"/>
      <c r="D69" s="920"/>
    </row>
    <row r="70" spans="2:4" ht="14.25">
      <c r="B70" s="716" t="s">
        <v>69</v>
      </c>
      <c r="C70" s="921">
        <f>SUM(C67:C69)</f>
        <v>0</v>
      </c>
      <c r="D70" s="921"/>
    </row>
  </sheetData>
  <sheetProtection/>
  <mergeCells count="86"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F51:G51"/>
    <mergeCell ref="H51:I51"/>
    <mergeCell ref="F52:G52"/>
    <mergeCell ref="H52:I52"/>
    <mergeCell ref="F53:G53"/>
    <mergeCell ref="H53:I53"/>
    <mergeCell ref="F54:G54"/>
    <mergeCell ref="H54:I54"/>
    <mergeCell ref="F56:G56"/>
    <mergeCell ref="H56:I56"/>
    <mergeCell ref="F58:G58"/>
    <mergeCell ref="H58:I58"/>
    <mergeCell ref="H55:I55"/>
    <mergeCell ref="F55:G55"/>
    <mergeCell ref="B26:D26"/>
    <mergeCell ref="F26:G26"/>
    <mergeCell ref="F62:G62"/>
    <mergeCell ref="H62:I62"/>
    <mergeCell ref="F59:G59"/>
    <mergeCell ref="H59:I59"/>
    <mergeCell ref="F60:G60"/>
    <mergeCell ref="H60:I60"/>
    <mergeCell ref="F61:G61"/>
    <mergeCell ref="H61:I61"/>
    <mergeCell ref="B23:D23"/>
    <mergeCell ref="F23:G23"/>
    <mergeCell ref="B24:D24"/>
    <mergeCell ref="F24:G24"/>
    <mergeCell ref="B25:D25"/>
    <mergeCell ref="F25:G25"/>
    <mergeCell ref="B16:H16"/>
    <mergeCell ref="B17:G17"/>
    <mergeCell ref="B19:G19"/>
    <mergeCell ref="B22:E22"/>
    <mergeCell ref="F22:G22"/>
    <mergeCell ref="B18:M18"/>
    <mergeCell ref="B13:E13"/>
    <mergeCell ref="F13:G13"/>
    <mergeCell ref="B14:E14"/>
    <mergeCell ref="F14:G14"/>
    <mergeCell ref="B15:E15"/>
    <mergeCell ref="F15:G15"/>
    <mergeCell ref="B10:E10"/>
    <mergeCell ref="F10:G10"/>
    <mergeCell ref="B11:E11"/>
    <mergeCell ref="F11:G11"/>
    <mergeCell ref="B12:E12"/>
    <mergeCell ref="F12:G12"/>
    <mergeCell ref="B7:E7"/>
    <mergeCell ref="F7:G7"/>
    <mergeCell ref="B8:E8"/>
    <mergeCell ref="F8:G8"/>
    <mergeCell ref="B9:E9"/>
    <mergeCell ref="F9:G9"/>
    <mergeCell ref="H64:I64"/>
    <mergeCell ref="H63:I63"/>
    <mergeCell ref="F63:G63"/>
    <mergeCell ref="B4:E4"/>
    <mergeCell ref="F4:G4"/>
    <mergeCell ref="H4:H14"/>
    <mergeCell ref="B5:E5"/>
    <mergeCell ref="F5:G5"/>
    <mergeCell ref="B6:E6"/>
    <mergeCell ref="F6:G6"/>
    <mergeCell ref="C66:D66"/>
    <mergeCell ref="C67:D67"/>
    <mergeCell ref="C68:D68"/>
    <mergeCell ref="C69:D69"/>
    <mergeCell ref="C70:D70"/>
    <mergeCell ref="B1:G1"/>
    <mergeCell ref="B2:H2"/>
    <mergeCell ref="B3:E3"/>
    <mergeCell ref="F3:G3"/>
    <mergeCell ref="F64:G64"/>
  </mergeCells>
  <dataValidations count="4">
    <dataValidation type="decimal" operator="greaterThanOrEqual" allowBlank="1" showInputMessage="1" showErrorMessage="1" promptTitle="Campo numerico" prompt="valori in euro" error="Inserire il dato con segno positivo" sqref="F10:F14 F4:F8 F23:F26 G27">
      <formula1>0</formula1>
    </dataValidation>
    <dataValidation allowBlank="1" showInputMessage="1" showErrorMessage="1" prompt="campo numerico" sqref="I52:I54 F52:G53 F59:I59 F60:G61 H52:H55 H60:H63 I60:I62"/>
    <dataValidation type="list" allowBlank="1" showInputMessage="1" showErrorMessage="1" sqref="E52:E55 E59:E63">
      <formula1>"fideiussioni,lettere di patronage ""forte"""</formula1>
    </dataValidation>
    <dataValidation allowBlank="1" showInputMessage="1" showErrorMessage="1" promptTitle="campo numerico" sqref="F54:F56 G54 F62:F64 G6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37.57421875" style="0" customWidth="1"/>
    <col min="3" max="3" width="9.28125" style="0" bestFit="1" customWidth="1"/>
    <col min="6" max="6" width="11.00390625" style="0" customWidth="1"/>
    <col min="7" max="7" width="10.7109375" style="0" customWidth="1"/>
  </cols>
  <sheetData>
    <row r="2" spans="2:7" ht="14.25">
      <c r="B2" s="35" t="s">
        <v>30</v>
      </c>
      <c r="C2" s="36"/>
      <c r="D2" s="36"/>
      <c r="E2" s="36"/>
      <c r="F2" s="36"/>
      <c r="G2" s="37"/>
    </row>
    <row r="3" spans="2:7" ht="14.25">
      <c r="B3" s="815"/>
      <c r="C3" s="816"/>
      <c r="D3" s="816"/>
      <c r="E3" s="816"/>
      <c r="F3" s="816"/>
      <c r="G3" s="817"/>
    </row>
    <row r="4" spans="2:7" ht="39.75" thickBot="1">
      <c r="B4" s="53" t="s">
        <v>635</v>
      </c>
      <c r="C4" s="53" t="s">
        <v>31</v>
      </c>
      <c r="D4" s="53" t="s">
        <v>32</v>
      </c>
      <c r="E4" s="54" t="s">
        <v>33</v>
      </c>
      <c r="F4" s="54" t="s">
        <v>34</v>
      </c>
      <c r="G4" s="54" t="s">
        <v>35</v>
      </c>
    </row>
    <row r="5" spans="2:7" ht="14.25">
      <c r="B5" s="38" t="s">
        <v>36</v>
      </c>
      <c r="C5" s="48">
        <v>100</v>
      </c>
      <c r="D5" s="48"/>
      <c r="E5" s="49">
        <f aca="true" t="shared" si="0" ref="E5:E19">C5-D5</f>
        <v>100</v>
      </c>
      <c r="F5" s="39" t="e">
        <f>C5/D5</f>
        <v>#DIV/0!</v>
      </c>
      <c r="G5" s="40"/>
    </row>
    <row r="6" spans="2:7" ht="14.25">
      <c r="B6" s="41" t="s">
        <v>37</v>
      </c>
      <c r="C6" s="50"/>
      <c r="D6" s="50"/>
      <c r="E6" s="51">
        <f t="shared" si="0"/>
        <v>0</v>
      </c>
      <c r="F6" s="42" t="e">
        <f aca="true" t="shared" si="1" ref="F6:F20">C6/D6</f>
        <v>#DIV/0!</v>
      </c>
      <c r="G6" s="43"/>
    </row>
    <row r="7" spans="2:7" ht="14.25">
      <c r="B7" s="41" t="s">
        <v>38</v>
      </c>
      <c r="C7" s="50"/>
      <c r="D7" s="50"/>
      <c r="E7" s="51">
        <f t="shared" si="0"/>
        <v>0</v>
      </c>
      <c r="F7" s="42" t="e">
        <f t="shared" si="1"/>
        <v>#DIV/0!</v>
      </c>
      <c r="G7" s="43"/>
    </row>
    <row r="8" spans="2:7" ht="14.25">
      <c r="B8" s="41" t="s">
        <v>39</v>
      </c>
      <c r="C8" s="50"/>
      <c r="D8" s="50"/>
      <c r="E8" s="51">
        <f t="shared" si="0"/>
        <v>0</v>
      </c>
      <c r="F8" s="42" t="e">
        <f t="shared" si="1"/>
        <v>#DIV/0!</v>
      </c>
      <c r="G8" s="43"/>
    </row>
    <row r="9" spans="2:7" ht="14.25">
      <c r="B9" s="41" t="s">
        <v>40</v>
      </c>
      <c r="C9" s="50"/>
      <c r="D9" s="50"/>
      <c r="E9" s="51">
        <f t="shared" si="0"/>
        <v>0</v>
      </c>
      <c r="F9" s="42" t="e">
        <f t="shared" si="1"/>
        <v>#DIV/0!</v>
      </c>
      <c r="G9" s="43"/>
    </row>
    <row r="10" spans="2:7" ht="14.25">
      <c r="B10" s="41" t="s">
        <v>41</v>
      </c>
      <c r="C10" s="50"/>
      <c r="D10" s="50"/>
      <c r="E10" s="51">
        <f t="shared" si="0"/>
        <v>0</v>
      </c>
      <c r="F10" s="42" t="e">
        <f t="shared" si="1"/>
        <v>#DIV/0!</v>
      </c>
      <c r="G10" s="43"/>
    </row>
    <row r="11" spans="2:7" ht="14.25">
      <c r="B11" s="41" t="s">
        <v>42</v>
      </c>
      <c r="C11" s="50"/>
      <c r="D11" s="50"/>
      <c r="E11" s="51">
        <f t="shared" si="0"/>
        <v>0</v>
      </c>
      <c r="F11" s="42" t="e">
        <f t="shared" si="1"/>
        <v>#DIV/0!</v>
      </c>
      <c r="G11" s="43"/>
    </row>
    <row r="12" spans="2:7" ht="14.25">
      <c r="B12" s="41" t="s">
        <v>43</v>
      </c>
      <c r="C12" s="50"/>
      <c r="D12" s="50"/>
      <c r="E12" s="51">
        <f t="shared" si="0"/>
        <v>0</v>
      </c>
      <c r="F12" s="42" t="e">
        <f t="shared" si="1"/>
        <v>#DIV/0!</v>
      </c>
      <c r="G12" s="43"/>
    </row>
    <row r="13" spans="2:7" ht="14.25">
      <c r="B13" s="41" t="s">
        <v>44</v>
      </c>
      <c r="C13" s="50"/>
      <c r="D13" s="50"/>
      <c r="E13" s="51">
        <f t="shared" si="0"/>
        <v>0</v>
      </c>
      <c r="F13" s="42" t="e">
        <f t="shared" si="1"/>
        <v>#DIV/0!</v>
      </c>
      <c r="G13" s="43"/>
    </row>
    <row r="14" spans="2:7" ht="14.25">
      <c r="B14" s="41" t="s">
        <v>45</v>
      </c>
      <c r="C14" s="50"/>
      <c r="D14" s="50"/>
      <c r="E14" s="51">
        <f t="shared" si="0"/>
        <v>0</v>
      </c>
      <c r="F14" s="42" t="e">
        <f t="shared" si="1"/>
        <v>#DIV/0!</v>
      </c>
      <c r="G14" s="43"/>
    </row>
    <row r="15" spans="2:7" ht="14.25">
      <c r="B15" s="41" t="s">
        <v>46</v>
      </c>
      <c r="C15" s="50"/>
      <c r="D15" s="50"/>
      <c r="E15" s="51">
        <f t="shared" si="0"/>
        <v>0</v>
      </c>
      <c r="F15" s="42" t="e">
        <f t="shared" si="1"/>
        <v>#DIV/0!</v>
      </c>
      <c r="G15" s="43"/>
    </row>
    <row r="16" spans="2:7" ht="14.25">
      <c r="B16" s="41" t="s">
        <v>47</v>
      </c>
      <c r="C16" s="50"/>
      <c r="D16" s="50"/>
      <c r="E16" s="51">
        <f t="shared" si="0"/>
        <v>0</v>
      </c>
      <c r="F16" s="42" t="e">
        <f t="shared" si="1"/>
        <v>#DIV/0!</v>
      </c>
      <c r="G16" s="43"/>
    </row>
    <row r="17" spans="2:7" ht="14.25">
      <c r="B17" s="41" t="s">
        <v>48</v>
      </c>
      <c r="C17" s="50"/>
      <c r="D17" s="50"/>
      <c r="E17" s="51">
        <f t="shared" si="0"/>
        <v>0</v>
      </c>
      <c r="F17" s="42" t="e">
        <f t="shared" si="1"/>
        <v>#DIV/0!</v>
      </c>
      <c r="G17" s="43"/>
    </row>
    <row r="18" spans="2:7" ht="14.25">
      <c r="B18" s="41" t="s">
        <v>49</v>
      </c>
      <c r="C18" s="50"/>
      <c r="D18" s="50"/>
      <c r="E18" s="51">
        <f t="shared" si="0"/>
        <v>0</v>
      </c>
      <c r="F18" s="42" t="e">
        <f t="shared" si="1"/>
        <v>#DIV/0!</v>
      </c>
      <c r="G18" s="43"/>
    </row>
    <row r="19" spans="2:7" ht="14.25">
      <c r="B19" s="44" t="s">
        <v>50</v>
      </c>
      <c r="C19" s="50"/>
      <c r="D19" s="50"/>
      <c r="E19" s="51">
        <f t="shared" si="0"/>
        <v>0</v>
      </c>
      <c r="F19" s="42" t="e">
        <f t="shared" si="1"/>
        <v>#DIV/0!</v>
      </c>
      <c r="G19" s="43"/>
    </row>
    <row r="20" spans="2:7" ht="14.25">
      <c r="B20" s="45" t="s">
        <v>51</v>
      </c>
      <c r="C20" s="52">
        <f>SUM(C5:C19)</f>
        <v>100</v>
      </c>
      <c r="D20" s="52">
        <f>SUM(D5:D19)</f>
        <v>0</v>
      </c>
      <c r="E20" s="52">
        <f>SUM(E5:E19)</f>
        <v>100</v>
      </c>
      <c r="F20" s="46" t="e">
        <f t="shared" si="1"/>
        <v>#DIV/0!</v>
      </c>
      <c r="G20" s="4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1">
      <selection activeCell="B2" sqref="B2:C5"/>
    </sheetView>
  </sheetViews>
  <sheetFormatPr defaultColWidth="9.140625" defaultRowHeight="15"/>
  <cols>
    <col min="2" max="2" width="27.28125" style="0" customWidth="1"/>
    <col min="3" max="3" width="13.421875" style="0" customWidth="1"/>
    <col min="4" max="4" width="14.28125" style="0" customWidth="1"/>
    <col min="5" max="5" width="9.28125" style="0" customWidth="1"/>
  </cols>
  <sheetData>
    <row r="2" spans="2:3" ht="26.25">
      <c r="B2" s="1" t="s">
        <v>319</v>
      </c>
      <c r="C2" s="466" t="s">
        <v>625</v>
      </c>
    </row>
    <row r="3" spans="2:3" ht="26.25">
      <c r="B3" s="1" t="s">
        <v>320</v>
      </c>
      <c r="C3" s="138"/>
    </row>
    <row r="4" spans="2:3" ht="14.25">
      <c r="B4" s="1" t="s">
        <v>321</v>
      </c>
      <c r="C4" s="138"/>
    </row>
    <row r="5" spans="2:3" ht="14.25">
      <c r="B5" s="1" t="s">
        <v>322</v>
      </c>
      <c r="C5" s="138"/>
    </row>
    <row r="6" ht="14.25">
      <c r="B6" s="1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B2" sqref="B2:F4"/>
    </sheetView>
  </sheetViews>
  <sheetFormatPr defaultColWidth="9.140625" defaultRowHeight="15"/>
  <cols>
    <col min="3" max="3" width="14.28125" style="0" customWidth="1"/>
    <col min="4" max="4" width="13.00390625" style="0" customWidth="1"/>
    <col min="5" max="5" width="14.28125" style="0" customWidth="1"/>
    <col min="6" max="6" width="20.28125" style="0" customWidth="1"/>
  </cols>
  <sheetData>
    <row r="2" spans="2:6" ht="26.25">
      <c r="B2" s="246" t="s">
        <v>418</v>
      </c>
      <c r="C2" s="246" t="s">
        <v>323</v>
      </c>
      <c r="D2" s="246" t="s">
        <v>324</v>
      </c>
      <c r="E2" s="246" t="s">
        <v>325</v>
      </c>
      <c r="F2" s="246" t="s">
        <v>326</v>
      </c>
    </row>
    <row r="3" spans="2:6" ht="14.25">
      <c r="B3" s="1"/>
      <c r="C3" s="1" t="s">
        <v>626</v>
      </c>
      <c r="D3" s="1"/>
      <c r="E3" s="1"/>
      <c r="F3" s="1"/>
    </row>
    <row r="4" spans="2:6" ht="14.25">
      <c r="B4" s="1"/>
      <c r="C4" s="1"/>
      <c r="D4" s="1"/>
      <c r="E4" s="1"/>
      <c r="F4" s="1"/>
    </row>
    <row r="6" spans="2:6" ht="30.75">
      <c r="B6" s="441"/>
      <c r="C6" s="441"/>
      <c r="D6" s="442"/>
      <c r="E6" s="495" t="s">
        <v>656</v>
      </c>
      <c r="F6" s="443" t="s">
        <v>580</v>
      </c>
    </row>
    <row r="7" spans="2:6" ht="17.25">
      <c r="B7" s="973" t="s">
        <v>581</v>
      </c>
      <c r="C7" s="973"/>
      <c r="D7" s="973"/>
      <c r="E7" s="444"/>
      <c r="F7" s="445"/>
    </row>
    <row r="8" spans="2:6" ht="17.25">
      <c r="B8" s="973" t="s">
        <v>582</v>
      </c>
      <c r="C8" s="973"/>
      <c r="D8" s="973"/>
      <c r="E8" s="444"/>
      <c r="F8" s="445"/>
    </row>
    <row r="9" spans="2:6" ht="17.25">
      <c r="B9" s="973" t="s">
        <v>583</v>
      </c>
      <c r="C9" s="973"/>
      <c r="D9" s="973"/>
      <c r="E9" s="444"/>
      <c r="F9" s="445"/>
    </row>
    <row r="10" spans="2:6" ht="17.25">
      <c r="B10" s="973" t="s">
        <v>584</v>
      </c>
      <c r="C10" s="973"/>
      <c r="D10" s="973"/>
      <c r="E10" s="444"/>
      <c r="F10" s="445"/>
    </row>
    <row r="11" spans="2:6" ht="17.25">
      <c r="B11" s="974" t="s">
        <v>585</v>
      </c>
      <c r="C11" s="974"/>
      <c r="D11" s="974"/>
      <c r="E11" s="444"/>
      <c r="F11" s="444"/>
    </row>
    <row r="12" spans="2:6" ht="17.25">
      <c r="B12" s="974" t="s">
        <v>586</v>
      </c>
      <c r="C12" s="974"/>
      <c r="D12" s="974"/>
      <c r="E12" s="444"/>
      <c r="F12" s="444"/>
    </row>
  </sheetData>
  <sheetProtection/>
  <mergeCells count="6">
    <mergeCell ref="B7:D7"/>
    <mergeCell ref="B8:D8"/>
    <mergeCell ref="B9:D9"/>
    <mergeCell ref="B10:D10"/>
    <mergeCell ref="B11:D11"/>
    <mergeCell ref="B12:D12"/>
  </mergeCells>
  <dataValidations count="2">
    <dataValidation type="list" allowBlank="1" showInputMessage="1" showErrorMessage="1" sqref="F7:F12">
      <formula1>"pubblico, privato"</formula1>
    </dataValidation>
    <dataValidation type="list" allowBlank="1" showInputMessage="1" showErrorMessage="1" sqref="E7:E12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87"/>
  <sheetViews>
    <sheetView zoomScalePageLayoutView="0" workbookViewId="0" topLeftCell="A3">
      <selection activeCell="C13" sqref="C13"/>
    </sheetView>
  </sheetViews>
  <sheetFormatPr defaultColWidth="9.140625" defaultRowHeight="15"/>
  <cols>
    <col min="2" max="2" width="62.28125" style="0" bestFit="1" customWidth="1"/>
    <col min="3" max="3" width="18.7109375" style="0" customWidth="1"/>
    <col min="4" max="4" width="14.7109375" style="0" bestFit="1" customWidth="1"/>
    <col min="5" max="5" width="17.7109375" style="0" customWidth="1"/>
    <col min="6" max="6" width="15.7109375" style="0" customWidth="1"/>
    <col min="7" max="7" width="13.28125" style="0" customWidth="1"/>
  </cols>
  <sheetData>
    <row r="2" spans="2:7" ht="30.75">
      <c r="B2" s="976"/>
      <c r="C2" s="978" t="s">
        <v>327</v>
      </c>
      <c r="D2" s="978" t="s">
        <v>328</v>
      </c>
      <c r="E2" s="59" t="s">
        <v>329</v>
      </c>
      <c r="F2" s="59" t="s">
        <v>221</v>
      </c>
      <c r="G2" s="187"/>
    </row>
    <row r="3" spans="2:7" ht="30.75">
      <c r="B3" s="977"/>
      <c r="C3" s="979"/>
      <c r="D3" s="979"/>
      <c r="E3" s="59" t="s">
        <v>903</v>
      </c>
      <c r="F3" s="59" t="s">
        <v>658</v>
      </c>
      <c r="G3" s="187"/>
    </row>
    <row r="4" spans="2:7" ht="15">
      <c r="B4" s="133" t="s">
        <v>330</v>
      </c>
      <c r="C4" s="134">
        <v>0</v>
      </c>
      <c r="D4" s="134">
        <v>0</v>
      </c>
      <c r="E4" s="134">
        <v>0</v>
      </c>
      <c r="F4" s="134">
        <v>0</v>
      </c>
      <c r="G4" s="187"/>
    </row>
    <row r="5" spans="2:7" ht="15">
      <c r="B5" s="133" t="s">
        <v>331</v>
      </c>
      <c r="C5" s="134">
        <v>0</v>
      </c>
      <c r="D5" s="134">
        <v>0</v>
      </c>
      <c r="E5" s="134">
        <v>0</v>
      </c>
      <c r="F5" s="134">
        <v>0</v>
      </c>
      <c r="G5" s="187"/>
    </row>
    <row r="6" spans="2:7" ht="15">
      <c r="B6" s="133" t="s">
        <v>332</v>
      </c>
      <c r="C6" s="134">
        <v>0</v>
      </c>
      <c r="D6" s="134">
        <v>0</v>
      </c>
      <c r="E6" s="134">
        <v>0</v>
      </c>
      <c r="F6" s="134">
        <v>0</v>
      </c>
      <c r="G6" s="187"/>
    </row>
    <row r="7" spans="2:7" ht="15">
      <c r="B7" s="133" t="s">
        <v>333</v>
      </c>
      <c r="C7" s="134">
        <v>0</v>
      </c>
      <c r="D7" s="134">
        <v>0</v>
      </c>
      <c r="E7" s="134">
        <v>0</v>
      </c>
      <c r="F7" s="134">
        <v>0</v>
      </c>
      <c r="G7" s="187"/>
    </row>
    <row r="8" spans="2:7" ht="15">
      <c r="B8" s="133" t="s">
        <v>15</v>
      </c>
      <c r="C8" s="134">
        <f>SUM(C4:C7)</f>
        <v>0</v>
      </c>
      <c r="D8" s="134">
        <f>SUM(D4:D7)</f>
        <v>0</v>
      </c>
      <c r="E8" s="134">
        <f>SUM(E4:E7)</f>
        <v>0</v>
      </c>
      <c r="F8" s="134">
        <f>SUM(F4:F7)</f>
        <v>0</v>
      </c>
      <c r="G8" s="187"/>
    </row>
    <row r="9" spans="2:7" ht="15">
      <c r="B9" s="188"/>
      <c r="C9" s="189"/>
      <c r="D9" s="190"/>
      <c r="E9" s="190"/>
      <c r="F9" s="190"/>
      <c r="G9" s="190"/>
    </row>
    <row r="10" spans="2:4" ht="14.25">
      <c r="B10" s="191"/>
      <c r="C10" s="249" t="s">
        <v>334</v>
      </c>
      <c r="D10" s="192" t="s">
        <v>143</v>
      </c>
    </row>
    <row r="11" spans="2:4" ht="14.25">
      <c r="B11" s="193" t="s">
        <v>895</v>
      </c>
      <c r="C11" s="250">
        <v>100</v>
      </c>
      <c r="D11" s="194"/>
    </row>
    <row r="12" spans="2:4" ht="14.25">
      <c r="B12" s="193" t="s">
        <v>896</v>
      </c>
      <c r="C12" s="250"/>
      <c r="D12" s="194"/>
    </row>
    <row r="13" spans="2:4" ht="14.25">
      <c r="B13" s="193" t="s">
        <v>335</v>
      </c>
      <c r="C13" s="250"/>
      <c r="D13" s="194"/>
    </row>
    <row r="14" spans="2:4" ht="14.25">
      <c r="B14" s="193" t="s">
        <v>897</v>
      </c>
      <c r="C14" s="251">
        <f>+C11-C12-C13</f>
        <v>100</v>
      </c>
      <c r="D14" s="195">
        <f>C14/C11</f>
        <v>1</v>
      </c>
    </row>
    <row r="15" spans="2:4" ht="14.25">
      <c r="B15" s="193" t="s">
        <v>336</v>
      </c>
      <c r="C15" s="250"/>
      <c r="D15" s="195"/>
    </row>
    <row r="16" spans="2:4" ht="14.25">
      <c r="B16" s="193" t="s">
        <v>337</v>
      </c>
      <c r="C16" s="251">
        <f>SUM(C14:C15)</f>
        <v>100</v>
      </c>
      <c r="D16" s="195"/>
    </row>
    <row r="17" spans="2:4" ht="14.25">
      <c r="B17" s="193" t="s">
        <v>898</v>
      </c>
      <c r="C17" s="251"/>
      <c r="D17" s="195">
        <f>C17/C16</f>
        <v>0</v>
      </c>
    </row>
    <row r="19" ht="14.25">
      <c r="B19" s="247" t="s">
        <v>253</v>
      </c>
    </row>
    <row r="20" spans="2:4" ht="14.25">
      <c r="B20" s="196"/>
      <c r="C20" s="181" t="s">
        <v>334</v>
      </c>
      <c r="D20" s="197" t="s">
        <v>143</v>
      </c>
    </row>
    <row r="21" spans="2:4" ht="14.25">
      <c r="B21" s="193" t="s">
        <v>895</v>
      </c>
      <c r="C21" s="252"/>
      <c r="D21" s="198"/>
    </row>
    <row r="22" spans="2:4" ht="14.25">
      <c r="B22" s="193" t="s">
        <v>896</v>
      </c>
      <c r="C22" s="252"/>
      <c r="D22" s="198"/>
    </row>
    <row r="23" spans="2:4" ht="14.25">
      <c r="B23" s="193" t="s">
        <v>335</v>
      </c>
      <c r="C23" s="252"/>
      <c r="D23" s="198"/>
    </row>
    <row r="24" spans="2:4" ht="14.25">
      <c r="B24" s="193" t="s">
        <v>897</v>
      </c>
      <c r="C24" s="253">
        <f>+C21-C22-C23</f>
        <v>0</v>
      </c>
      <c r="D24" s="199" t="e">
        <f>C24/C21</f>
        <v>#DIV/0!</v>
      </c>
    </row>
    <row r="25" spans="2:4" ht="14.25">
      <c r="B25" s="193" t="s">
        <v>336</v>
      </c>
      <c r="C25" s="252"/>
      <c r="D25" s="199"/>
    </row>
    <row r="26" spans="2:4" ht="14.25">
      <c r="B26" s="193" t="s">
        <v>337</v>
      </c>
      <c r="C26" s="253">
        <f>SUM(C24:C25)</f>
        <v>0</v>
      </c>
      <c r="D26" s="199"/>
    </row>
    <row r="27" spans="2:4" ht="14.25">
      <c r="B27" s="193" t="s">
        <v>898</v>
      </c>
      <c r="C27" s="251"/>
      <c r="D27" s="195" t="e">
        <f>C27/C26</f>
        <v>#DIV/0!</v>
      </c>
    </row>
    <row r="30" ht="14.25">
      <c r="B30" s="248" t="s">
        <v>338</v>
      </c>
    </row>
    <row r="31" spans="2:4" ht="14.25">
      <c r="B31" s="196"/>
      <c r="C31" s="197" t="s">
        <v>334</v>
      </c>
      <c r="D31" s="197" t="s">
        <v>143</v>
      </c>
    </row>
    <row r="32" spans="2:4" ht="14.25">
      <c r="B32" s="193" t="s">
        <v>895</v>
      </c>
      <c r="C32" s="252"/>
      <c r="D32" s="198"/>
    </row>
    <row r="33" spans="2:4" ht="14.25">
      <c r="B33" s="193" t="s">
        <v>896</v>
      </c>
      <c r="C33" s="252"/>
      <c r="D33" s="198"/>
    </row>
    <row r="34" spans="2:4" ht="14.25">
      <c r="B34" s="193" t="s">
        <v>335</v>
      </c>
      <c r="C34" s="252"/>
      <c r="D34" s="198"/>
    </row>
    <row r="35" spans="2:4" ht="14.25">
      <c r="B35" s="193" t="s">
        <v>897</v>
      </c>
      <c r="C35" s="253">
        <f>+C32-C33-C34</f>
        <v>0</v>
      </c>
      <c r="D35" s="199" t="e">
        <f>C35/C32</f>
        <v>#DIV/0!</v>
      </c>
    </row>
    <row r="36" spans="2:4" ht="14.25">
      <c r="B36" s="193" t="s">
        <v>336</v>
      </c>
      <c r="C36" s="252"/>
      <c r="D36" s="199"/>
    </row>
    <row r="37" spans="2:4" ht="14.25">
      <c r="B37" s="193" t="s">
        <v>337</v>
      </c>
      <c r="C37" s="253">
        <f>SUM(C35:C36)</f>
        <v>0</v>
      </c>
      <c r="D37" s="199"/>
    </row>
    <row r="38" spans="2:4" ht="14.25">
      <c r="B38" s="193" t="s">
        <v>898</v>
      </c>
      <c r="C38" s="251"/>
      <c r="D38" s="195" t="e">
        <f>C38/C37</f>
        <v>#DIV/0!</v>
      </c>
    </row>
    <row r="41" spans="2:5" ht="14.25">
      <c r="B41" s="136" t="s">
        <v>339</v>
      </c>
      <c r="C41" s="246">
        <v>2019</v>
      </c>
      <c r="D41" s="246">
        <f>C41+1</f>
        <v>2020</v>
      </c>
      <c r="E41" s="246">
        <f>D41+1</f>
        <v>2021</v>
      </c>
    </row>
    <row r="42" spans="2:5" ht="14.25">
      <c r="B42" s="1" t="s">
        <v>340</v>
      </c>
      <c r="C42" s="138">
        <v>0</v>
      </c>
      <c r="D42" s="138">
        <v>0</v>
      </c>
      <c r="E42" s="138">
        <v>0</v>
      </c>
    </row>
    <row r="43" spans="2:5" ht="14.25">
      <c r="B43" s="1" t="s">
        <v>341</v>
      </c>
      <c r="C43" s="138">
        <v>0</v>
      </c>
      <c r="D43" s="138">
        <v>0</v>
      </c>
      <c r="E43" s="138">
        <v>0</v>
      </c>
    </row>
    <row r="45" spans="2:4" ht="14.25">
      <c r="B45" s="975" t="s">
        <v>342</v>
      </c>
      <c r="C45" s="975"/>
      <c r="D45" s="975"/>
    </row>
    <row r="46" spans="2:4" ht="14.25">
      <c r="B46" s="254"/>
      <c r="C46" s="255"/>
      <c r="D46" s="255"/>
    </row>
    <row r="47" spans="2:5" ht="14.25">
      <c r="B47" s="98" t="s">
        <v>308</v>
      </c>
      <c r="C47" s="98" t="s">
        <v>343</v>
      </c>
      <c r="D47" s="98" t="s">
        <v>899</v>
      </c>
      <c r="E47" s="98" t="s">
        <v>344</v>
      </c>
    </row>
    <row r="48" spans="2:5" ht="14.25">
      <c r="B48" s="98">
        <v>2019</v>
      </c>
      <c r="C48" s="256">
        <v>0</v>
      </c>
      <c r="D48" s="200"/>
      <c r="E48" s="655" t="e">
        <f>C48/D48</f>
        <v>#DIV/0!</v>
      </c>
    </row>
    <row r="49" spans="2:5" ht="14.25">
      <c r="B49" s="98">
        <f>B48+1</f>
        <v>2020</v>
      </c>
      <c r="C49" s="256">
        <v>0</v>
      </c>
      <c r="D49" s="200"/>
      <c r="E49" s="655" t="e">
        <f>C49/D49</f>
        <v>#DIV/0!</v>
      </c>
    </row>
    <row r="50" spans="2:5" ht="14.25">
      <c r="B50" s="98">
        <f>B49+1</f>
        <v>2021</v>
      </c>
      <c r="C50" s="256">
        <v>0</v>
      </c>
      <c r="D50" s="200"/>
      <c r="E50" s="655" t="e">
        <f>C50/D50</f>
        <v>#DIV/0!</v>
      </c>
    </row>
    <row r="52" spans="2:5" ht="14.25">
      <c r="B52" s="201" t="s">
        <v>345</v>
      </c>
      <c r="C52" s="202"/>
      <c r="D52" s="202"/>
      <c r="E52" s="202"/>
    </row>
    <row r="53" spans="2:5" ht="14.25">
      <c r="B53" s="203"/>
      <c r="C53" s="202"/>
      <c r="D53" s="204"/>
      <c r="E53" s="202"/>
    </row>
    <row r="54" spans="2:5" ht="14.25">
      <c r="B54" s="203"/>
      <c r="C54" s="246">
        <v>2019</v>
      </c>
      <c r="D54" s="246">
        <f>C54+1</f>
        <v>2020</v>
      </c>
      <c r="E54" s="246">
        <f>D54+1</f>
        <v>2021</v>
      </c>
    </row>
    <row r="55" spans="2:5" ht="14.25">
      <c r="B55" s="205" t="s">
        <v>346</v>
      </c>
      <c r="C55" s="257">
        <v>0</v>
      </c>
      <c r="D55" s="257">
        <v>0</v>
      </c>
      <c r="E55" s="257">
        <v>0</v>
      </c>
    </row>
    <row r="56" spans="2:5" ht="14.25">
      <c r="B56" s="206" t="s">
        <v>347</v>
      </c>
      <c r="C56" s="258">
        <v>0</v>
      </c>
      <c r="D56" s="258">
        <v>0</v>
      </c>
      <c r="E56" s="258">
        <v>0</v>
      </c>
    </row>
    <row r="57" spans="2:5" ht="14.25">
      <c r="B57" s="208" t="s">
        <v>348</v>
      </c>
      <c r="C57" s="207" t="e">
        <f>C56/C55*100</f>
        <v>#DIV/0!</v>
      </c>
      <c r="D57" s="207" t="e">
        <f>D56/D55*100</f>
        <v>#DIV/0!</v>
      </c>
      <c r="E57" s="207" t="e">
        <f>E56/E55*100</f>
        <v>#DIV/0!</v>
      </c>
    </row>
    <row r="59" spans="2:5" ht="15">
      <c r="B59" s="209" t="s">
        <v>349</v>
      </c>
      <c r="C59" s="210"/>
      <c r="D59" s="210"/>
      <c r="E59" s="211"/>
    </row>
    <row r="60" spans="2:5" ht="26.25">
      <c r="B60" s="212"/>
      <c r="C60" s="213" t="s">
        <v>421</v>
      </c>
      <c r="D60" s="213" t="s">
        <v>601</v>
      </c>
      <c r="E60" s="213" t="s">
        <v>900</v>
      </c>
    </row>
    <row r="61" spans="2:5" ht="14.25">
      <c r="B61" s="214" t="s">
        <v>350</v>
      </c>
      <c r="C61" s="259">
        <v>0</v>
      </c>
      <c r="D61" s="259">
        <v>0</v>
      </c>
      <c r="E61" s="259">
        <v>0</v>
      </c>
    </row>
    <row r="62" spans="2:5" ht="14.25">
      <c r="B62" s="214" t="s">
        <v>351</v>
      </c>
      <c r="C62" s="259">
        <v>0</v>
      </c>
      <c r="D62" s="259">
        <v>0</v>
      </c>
      <c r="E62" s="259">
        <v>0</v>
      </c>
    </row>
    <row r="63" spans="2:5" ht="14.25">
      <c r="B63" s="214" t="s">
        <v>352</v>
      </c>
      <c r="C63" s="259">
        <f>C61-C62</f>
        <v>0</v>
      </c>
      <c r="D63" s="259">
        <f>D61-D62</f>
        <v>0</v>
      </c>
      <c r="E63" s="259">
        <f>E61-E62</f>
        <v>0</v>
      </c>
    </row>
    <row r="64" spans="2:5" ht="14.25">
      <c r="B64" s="214" t="s">
        <v>353</v>
      </c>
      <c r="C64" s="259">
        <v>0</v>
      </c>
      <c r="D64" s="259">
        <v>0</v>
      </c>
      <c r="E64" s="259">
        <v>0</v>
      </c>
    </row>
    <row r="65" spans="2:5" ht="14.25">
      <c r="B65" s="214" t="s">
        <v>354</v>
      </c>
      <c r="C65" s="215" t="e">
        <f>C64/C63</f>
        <v>#DIV/0!</v>
      </c>
      <c r="D65" s="215" t="e">
        <f>D64/D63</f>
        <v>#DIV/0!</v>
      </c>
      <c r="E65" s="215" t="e">
        <f>E64/E63</f>
        <v>#DIV/0!</v>
      </c>
    </row>
    <row r="66" spans="2:5" ht="14.25">
      <c r="B66" s="214" t="s">
        <v>355</v>
      </c>
      <c r="C66" s="259">
        <v>0</v>
      </c>
      <c r="D66" s="259" t="e">
        <f>+CDSca12</f>
        <v>#REF!</v>
      </c>
      <c r="E66" s="259" t="e">
        <f>+CDSca13</f>
        <v>#REF!</v>
      </c>
    </row>
    <row r="67" spans="2:5" ht="14.25">
      <c r="B67" s="214" t="s">
        <v>356</v>
      </c>
      <c r="C67" s="215" t="e">
        <f>C66/C63</f>
        <v>#DIV/0!</v>
      </c>
      <c r="D67" s="215" t="e">
        <f>D66/D63</f>
        <v>#REF!</v>
      </c>
      <c r="E67" s="215" t="e">
        <f>E66/E63</f>
        <v>#REF!</v>
      </c>
    </row>
    <row r="69" ht="14.25">
      <c r="B69" s="260" t="s">
        <v>357</v>
      </c>
    </row>
    <row r="70" spans="2:4" ht="14.25">
      <c r="B70" s="196"/>
      <c r="C70" s="197" t="s">
        <v>334</v>
      </c>
      <c r="D70" s="197" t="s">
        <v>143</v>
      </c>
    </row>
    <row r="71" spans="2:4" ht="14.25">
      <c r="B71" s="193" t="s">
        <v>895</v>
      </c>
      <c r="C71" s="252"/>
      <c r="D71" s="198"/>
    </row>
    <row r="72" spans="2:4" ht="14.25">
      <c r="B72" s="193" t="s">
        <v>896</v>
      </c>
      <c r="C72" s="252"/>
      <c r="D72" s="198"/>
    </row>
    <row r="73" spans="2:4" ht="14.25">
      <c r="B73" s="193" t="s">
        <v>335</v>
      </c>
      <c r="C73" s="252"/>
      <c r="D73" s="198"/>
    </row>
    <row r="74" spans="2:4" ht="14.25">
      <c r="B74" s="193" t="s">
        <v>897</v>
      </c>
      <c r="C74" s="253">
        <f>+C71-C72-C73</f>
        <v>0</v>
      </c>
      <c r="D74" s="199" t="e">
        <f>C74/C71</f>
        <v>#DIV/0!</v>
      </c>
    </row>
    <row r="75" spans="2:4" ht="14.25">
      <c r="B75" s="193" t="s">
        <v>336</v>
      </c>
      <c r="C75" s="252"/>
      <c r="D75" s="199"/>
    </row>
    <row r="76" spans="2:4" ht="14.25">
      <c r="B76" s="193" t="s">
        <v>337</v>
      </c>
      <c r="C76" s="253">
        <f>SUM(C74:C75)</f>
        <v>0</v>
      </c>
      <c r="D76" s="199"/>
    </row>
    <row r="77" spans="2:4" ht="14.25">
      <c r="B77" s="193" t="s">
        <v>898</v>
      </c>
      <c r="C77" s="251"/>
      <c r="D77" s="195" t="e">
        <f>C77/C76</f>
        <v>#DIV/0!</v>
      </c>
    </row>
    <row r="79" ht="14.25">
      <c r="B79" s="260" t="s">
        <v>358</v>
      </c>
    </row>
    <row r="80" spans="2:4" ht="14.25">
      <c r="B80" s="196"/>
      <c r="C80" s="197" t="s">
        <v>334</v>
      </c>
      <c r="D80" s="197" t="s">
        <v>143</v>
      </c>
    </row>
    <row r="81" spans="2:4" ht="14.25">
      <c r="B81" s="193" t="s">
        <v>895</v>
      </c>
      <c r="C81" s="252"/>
      <c r="D81" s="198"/>
    </row>
    <row r="82" spans="2:4" ht="14.25">
      <c r="B82" s="193" t="s">
        <v>896</v>
      </c>
      <c r="C82" s="252"/>
      <c r="D82" s="198"/>
    </row>
    <row r="83" spans="2:4" ht="14.25">
      <c r="B83" s="193" t="s">
        <v>335</v>
      </c>
      <c r="C83" s="252"/>
      <c r="D83" s="198"/>
    </row>
    <row r="84" spans="2:4" ht="14.25">
      <c r="B84" s="193" t="s">
        <v>897</v>
      </c>
      <c r="C84" s="253">
        <f>+C81-C82-C83</f>
        <v>0</v>
      </c>
      <c r="D84" s="199" t="e">
        <f>C84/C81</f>
        <v>#DIV/0!</v>
      </c>
    </row>
    <row r="85" spans="2:4" ht="14.25">
      <c r="B85" s="193" t="s">
        <v>336</v>
      </c>
      <c r="C85" s="252"/>
      <c r="D85" s="199"/>
    </row>
    <row r="86" spans="2:4" ht="14.25">
      <c r="B86" s="193" t="s">
        <v>337</v>
      </c>
      <c r="C86" s="253">
        <f>SUM(C84:C85)</f>
        <v>0</v>
      </c>
      <c r="D86" s="199"/>
    </row>
    <row r="87" spans="2:4" ht="14.25">
      <c r="B87" s="193" t="s">
        <v>898</v>
      </c>
      <c r="C87" s="251"/>
      <c r="D87" s="195" t="e">
        <f>C87/C86</f>
        <v>#DIV/0!</v>
      </c>
    </row>
  </sheetData>
  <sheetProtection/>
  <mergeCells count="4">
    <mergeCell ref="B45:D45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5">
      <selection activeCell="A1" sqref="A1:B19"/>
    </sheetView>
  </sheetViews>
  <sheetFormatPr defaultColWidth="9.140625" defaultRowHeight="15"/>
  <cols>
    <col min="1" max="1" width="113.57421875" style="0" customWidth="1"/>
    <col min="2" max="2" width="43.00390625" style="0" customWidth="1"/>
  </cols>
  <sheetData>
    <row r="1" spans="1:2" ht="41.25">
      <c r="A1" s="807" t="s">
        <v>1045</v>
      </c>
      <c r="B1" s="808" t="s">
        <v>334</v>
      </c>
    </row>
    <row r="2" spans="1:2" ht="70.5" customHeight="1">
      <c r="A2" s="812" t="s">
        <v>1046</v>
      </c>
      <c r="B2" s="809"/>
    </row>
    <row r="3" spans="1:2" ht="48" customHeight="1">
      <c r="A3" s="812" t="s">
        <v>1047</v>
      </c>
      <c r="B3" s="809"/>
    </row>
    <row r="4" spans="1:2" ht="41.25">
      <c r="A4" s="812" t="s">
        <v>1048</v>
      </c>
      <c r="B4" s="809"/>
    </row>
    <row r="5" spans="1:2" ht="27">
      <c r="A5" s="812" t="s">
        <v>1049</v>
      </c>
      <c r="B5" s="809"/>
    </row>
    <row r="6" spans="1:2" ht="27">
      <c r="A6" s="812" t="s">
        <v>1050</v>
      </c>
      <c r="B6" s="809"/>
    </row>
    <row r="7" spans="1:2" ht="27">
      <c r="A7" s="812" t="s">
        <v>1051</v>
      </c>
      <c r="B7" s="809"/>
    </row>
    <row r="8" spans="1:2" ht="41.25">
      <c r="A8" s="813" t="s">
        <v>1052</v>
      </c>
      <c r="B8" s="809"/>
    </row>
    <row r="9" spans="1:2" ht="27">
      <c r="A9" s="813" t="s">
        <v>1053</v>
      </c>
      <c r="B9" s="809"/>
    </row>
    <row r="10" spans="1:2" ht="41.25">
      <c r="A10" s="814" t="s">
        <v>1054</v>
      </c>
      <c r="B10" s="809"/>
    </row>
    <row r="11" spans="1:2" ht="27">
      <c r="A11" s="813" t="s">
        <v>1055</v>
      </c>
      <c r="B11" s="809"/>
    </row>
    <row r="12" spans="1:2" ht="41.25">
      <c r="A12" s="813" t="s">
        <v>1056</v>
      </c>
      <c r="B12" s="809"/>
    </row>
    <row r="13" spans="1:2" ht="41.25">
      <c r="A13" s="812" t="s">
        <v>1057</v>
      </c>
      <c r="B13" s="809"/>
    </row>
    <row r="14" spans="1:2" ht="41.25">
      <c r="A14" s="812" t="s">
        <v>1058</v>
      </c>
      <c r="B14" s="809"/>
    </row>
    <row r="15" spans="1:2" ht="41.25">
      <c r="A15" s="813" t="s">
        <v>1059</v>
      </c>
      <c r="B15" s="809"/>
    </row>
    <row r="16" spans="1:2" ht="27">
      <c r="A16" s="812" t="s">
        <v>1060</v>
      </c>
      <c r="B16" s="809"/>
    </row>
    <row r="17" spans="1:2" ht="41.25">
      <c r="A17" s="812" t="s">
        <v>1061</v>
      </c>
      <c r="B17" s="809"/>
    </row>
    <row r="18" spans="1:2" ht="27">
      <c r="A18" s="813" t="s">
        <v>1062</v>
      </c>
      <c r="B18" s="809"/>
    </row>
    <row r="19" spans="1:2" ht="14.25">
      <c r="A19" s="810" t="s">
        <v>69</v>
      </c>
      <c r="B19" s="811">
        <f>SUM(B2:B18)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11">
      <selection activeCell="A17" sqref="A17:E24"/>
    </sheetView>
  </sheetViews>
  <sheetFormatPr defaultColWidth="9.140625" defaultRowHeight="15"/>
  <cols>
    <col min="1" max="1" width="7.57421875" style="0" bestFit="1" customWidth="1"/>
    <col min="2" max="2" width="38.57421875" style="0" bestFit="1" customWidth="1"/>
    <col min="3" max="3" width="22.7109375" style="0" customWidth="1"/>
    <col min="4" max="4" width="22.140625" style="0" customWidth="1"/>
    <col min="5" max="5" width="14.7109375" style="0" bestFit="1" customWidth="1"/>
    <col min="6" max="6" width="9.57421875" style="0" bestFit="1" customWidth="1"/>
  </cols>
  <sheetData>
    <row r="3" spans="1:5" ht="14.25">
      <c r="A3" s="981" t="s">
        <v>901</v>
      </c>
      <c r="B3" s="981"/>
      <c r="C3" s="980" t="s">
        <v>600</v>
      </c>
      <c r="D3" s="980" t="s">
        <v>658</v>
      </c>
      <c r="E3" s="980" t="s">
        <v>359</v>
      </c>
    </row>
    <row r="4" spans="1:5" ht="14.25">
      <c r="A4" s="981"/>
      <c r="B4" s="981"/>
      <c r="C4" s="980"/>
      <c r="D4" s="980"/>
      <c r="E4" s="981"/>
    </row>
    <row r="5" spans="1:5" ht="14.25">
      <c r="A5" s="216">
        <v>101</v>
      </c>
      <c r="B5" s="217" t="s">
        <v>360</v>
      </c>
      <c r="C5" s="261"/>
      <c r="D5" s="261"/>
      <c r="E5" s="218">
        <f aca="true" t="shared" si="0" ref="E5:E15">D5-C5</f>
        <v>0</v>
      </c>
    </row>
    <row r="6" spans="1:5" ht="14.25">
      <c r="A6" s="5">
        <v>102</v>
      </c>
      <c r="B6" s="5" t="s">
        <v>361</v>
      </c>
      <c r="C6" s="132"/>
      <c r="D6" s="132"/>
      <c r="E6" s="218">
        <f t="shared" si="0"/>
        <v>0</v>
      </c>
    </row>
    <row r="7" spans="1:5" ht="14.25">
      <c r="A7" s="5">
        <v>103</v>
      </c>
      <c r="B7" s="5" t="s">
        <v>362</v>
      </c>
      <c r="C7" s="132"/>
      <c r="D7" s="132"/>
      <c r="E7" s="218">
        <f t="shared" si="0"/>
        <v>0</v>
      </c>
    </row>
    <row r="8" spans="1:5" ht="14.25">
      <c r="A8" s="5">
        <v>104</v>
      </c>
      <c r="B8" s="5" t="s">
        <v>363</v>
      </c>
      <c r="C8" s="132"/>
      <c r="D8" s="132"/>
      <c r="E8" s="218">
        <f t="shared" si="0"/>
        <v>0</v>
      </c>
    </row>
    <row r="9" spans="1:5" ht="14.25">
      <c r="A9" s="5">
        <v>105</v>
      </c>
      <c r="B9" s="5" t="s">
        <v>364</v>
      </c>
      <c r="C9" s="132"/>
      <c r="D9" s="132"/>
      <c r="E9" s="218">
        <f t="shared" si="0"/>
        <v>0</v>
      </c>
    </row>
    <row r="10" spans="1:5" ht="14.25">
      <c r="A10" s="5">
        <v>106</v>
      </c>
      <c r="B10" s="5" t="s">
        <v>365</v>
      </c>
      <c r="C10" s="132"/>
      <c r="D10" s="132"/>
      <c r="E10" s="218">
        <f t="shared" si="0"/>
        <v>0</v>
      </c>
    </row>
    <row r="11" spans="1:5" ht="14.25">
      <c r="A11" s="5">
        <v>107</v>
      </c>
      <c r="B11" s="5" t="s">
        <v>366</v>
      </c>
      <c r="C11" s="132"/>
      <c r="D11" s="132"/>
      <c r="E11" s="218">
        <f t="shared" si="0"/>
        <v>0</v>
      </c>
    </row>
    <row r="12" spans="1:5" ht="14.25">
      <c r="A12" s="5">
        <v>108</v>
      </c>
      <c r="B12" s="5" t="s">
        <v>367</v>
      </c>
      <c r="C12" s="132"/>
      <c r="D12" s="132"/>
      <c r="E12" s="218">
        <f t="shared" si="0"/>
        <v>0</v>
      </c>
    </row>
    <row r="13" spans="1:5" ht="14.25">
      <c r="A13" s="5">
        <v>109</v>
      </c>
      <c r="B13" s="135" t="s">
        <v>368</v>
      </c>
      <c r="C13" s="132"/>
      <c r="D13" s="132"/>
      <c r="E13" s="218">
        <f t="shared" si="0"/>
        <v>0</v>
      </c>
    </row>
    <row r="14" spans="1:5" ht="14.25">
      <c r="A14" s="5">
        <v>110</v>
      </c>
      <c r="B14" s="5" t="s">
        <v>369</v>
      </c>
      <c r="C14" s="132"/>
      <c r="D14" s="132"/>
      <c r="E14" s="218">
        <f t="shared" si="0"/>
        <v>0</v>
      </c>
    </row>
    <row r="15" spans="1:5" ht="14.25">
      <c r="A15" s="263" t="s">
        <v>15</v>
      </c>
      <c r="B15" s="263"/>
      <c r="C15" s="262">
        <f>SUM(C5:C14)</f>
        <v>0</v>
      </c>
      <c r="D15" s="262">
        <f>SUM(D5:D14)</f>
        <v>0</v>
      </c>
      <c r="E15" s="218">
        <f t="shared" si="0"/>
        <v>0</v>
      </c>
    </row>
    <row r="17" spans="1:5" ht="14.25">
      <c r="A17" s="981" t="s">
        <v>902</v>
      </c>
      <c r="B17" s="981"/>
      <c r="C17" s="980" t="s">
        <v>600</v>
      </c>
      <c r="D17" s="980" t="s">
        <v>658</v>
      </c>
      <c r="E17" s="980" t="s">
        <v>359</v>
      </c>
    </row>
    <row r="18" spans="1:5" ht="14.25">
      <c r="A18" s="981"/>
      <c r="B18" s="981"/>
      <c r="C18" s="980"/>
      <c r="D18" s="980"/>
      <c r="E18" s="981"/>
    </row>
    <row r="19" spans="1:5" ht="14.25">
      <c r="A19" s="659">
        <v>201</v>
      </c>
      <c r="B19" s="659" t="s">
        <v>594</v>
      </c>
      <c r="C19" s="261"/>
      <c r="D19" s="261"/>
      <c r="E19" s="218">
        <f aca="true" t="shared" si="1" ref="E19:E24">D19-C19</f>
        <v>0</v>
      </c>
    </row>
    <row r="20" spans="1:5" ht="14.25">
      <c r="A20" s="659">
        <v>202</v>
      </c>
      <c r="B20" s="659" t="s">
        <v>595</v>
      </c>
      <c r="C20" s="132"/>
      <c r="D20" s="132"/>
      <c r="E20" s="218">
        <f t="shared" si="1"/>
        <v>0</v>
      </c>
    </row>
    <row r="21" spans="1:5" ht="14.25">
      <c r="A21" s="659">
        <v>203</v>
      </c>
      <c r="B21" s="659" t="s">
        <v>596</v>
      </c>
      <c r="C21" s="132"/>
      <c r="D21" s="132"/>
      <c r="E21" s="218">
        <f t="shared" si="1"/>
        <v>0</v>
      </c>
    </row>
    <row r="22" spans="1:5" ht="14.25">
      <c r="A22" s="659">
        <v>204</v>
      </c>
      <c r="B22" s="659" t="s">
        <v>597</v>
      </c>
      <c r="C22" s="132"/>
      <c r="D22" s="132"/>
      <c r="E22" s="218">
        <f t="shared" si="1"/>
        <v>0</v>
      </c>
    </row>
    <row r="23" spans="1:5" ht="14.25">
      <c r="A23" s="659">
        <v>205</v>
      </c>
      <c r="B23" s="659" t="s">
        <v>598</v>
      </c>
      <c r="C23" s="132"/>
      <c r="D23" s="132"/>
      <c r="E23" s="218">
        <f t="shared" si="1"/>
        <v>0</v>
      </c>
    </row>
    <row r="24" spans="1:5" ht="14.25">
      <c r="A24" s="263" t="s">
        <v>15</v>
      </c>
      <c r="B24" s="263"/>
      <c r="C24" s="262">
        <f>SUM(C19:C23)</f>
        <v>0</v>
      </c>
      <c r="D24" s="262">
        <f>SUM(D19:D23)</f>
        <v>0</v>
      </c>
      <c r="E24" s="218">
        <f t="shared" si="1"/>
        <v>0</v>
      </c>
    </row>
  </sheetData>
  <sheetProtection/>
  <mergeCells count="8">
    <mergeCell ref="D3:D4"/>
    <mergeCell ref="E3:E4"/>
    <mergeCell ref="A3:B4"/>
    <mergeCell ref="C3:C4"/>
    <mergeCell ref="A17:B18"/>
    <mergeCell ref="C17:C18"/>
    <mergeCell ref="D17:D18"/>
    <mergeCell ref="E17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2">
      <selection activeCell="C5" sqref="C5"/>
    </sheetView>
  </sheetViews>
  <sheetFormatPr defaultColWidth="9.140625" defaultRowHeight="15"/>
  <cols>
    <col min="2" max="2" width="43.28125" style="0" bestFit="1" customWidth="1"/>
    <col min="3" max="3" width="15.7109375" style="0" bestFit="1" customWidth="1"/>
    <col min="4" max="4" width="17.421875" style="0" customWidth="1"/>
  </cols>
  <sheetData>
    <row r="2" spans="2:4" ht="14.25">
      <c r="B2" s="219"/>
      <c r="C2" s="266" t="s">
        <v>370</v>
      </c>
      <c r="D2" s="982" t="s">
        <v>894</v>
      </c>
    </row>
    <row r="3" spans="2:4" ht="44.25" customHeight="1">
      <c r="B3" s="219"/>
      <c r="C3" s="267" t="s">
        <v>371</v>
      </c>
      <c r="D3" s="983"/>
    </row>
    <row r="4" spans="2:4" ht="14.25">
      <c r="B4" s="220" t="s">
        <v>372</v>
      </c>
      <c r="C4" s="264">
        <v>1000</v>
      </c>
      <c r="D4" s="132"/>
    </row>
    <row r="5" spans="2:4" ht="14.25">
      <c r="B5" s="220" t="s">
        <v>373</v>
      </c>
      <c r="C5" s="264"/>
      <c r="D5" s="132"/>
    </row>
    <row r="6" spans="2:4" ht="14.25">
      <c r="B6" s="220" t="s">
        <v>374</v>
      </c>
      <c r="C6" s="264"/>
      <c r="D6" s="132"/>
    </row>
    <row r="7" spans="2:4" ht="14.25">
      <c r="B7" s="220" t="s">
        <v>375</v>
      </c>
      <c r="C7" s="132"/>
      <c r="D7" s="132"/>
    </row>
    <row r="8" spans="2:4" ht="14.25">
      <c r="B8" s="220" t="s">
        <v>376</v>
      </c>
      <c r="C8" s="132"/>
      <c r="D8" s="132"/>
    </row>
    <row r="9" spans="2:4" ht="14.25">
      <c r="B9" s="220" t="s">
        <v>376</v>
      </c>
      <c r="C9" s="132"/>
      <c r="D9" s="132"/>
    </row>
    <row r="10" spans="2:4" ht="14.25">
      <c r="B10" s="220" t="s">
        <v>376</v>
      </c>
      <c r="C10" s="132"/>
      <c r="D10" s="132"/>
    </row>
    <row r="11" spans="2:4" ht="14.25">
      <c r="B11" s="221" t="s">
        <v>377</v>
      </c>
      <c r="C11" s="265">
        <f>SUM(C4:C10)</f>
        <v>1000</v>
      </c>
      <c r="D11" s="265">
        <f>SUM(D4:D10)</f>
        <v>0</v>
      </c>
    </row>
    <row r="12" spans="2:4" ht="14.25">
      <c r="B12" s="220" t="s">
        <v>378</v>
      </c>
      <c r="C12" s="806"/>
      <c r="D12" s="132"/>
    </row>
    <row r="13" spans="2:4" ht="21">
      <c r="B13" s="805" t="s">
        <v>1039</v>
      </c>
      <c r="C13" s="132"/>
      <c r="D13" s="132"/>
    </row>
    <row r="14" spans="2:4" ht="14.25">
      <c r="B14" s="222" t="s">
        <v>1040</v>
      </c>
      <c r="C14" s="265">
        <f>C11-C12-C13</f>
        <v>1000</v>
      </c>
      <c r="D14" s="265">
        <f>D11-D12-D13</f>
        <v>0</v>
      </c>
    </row>
    <row r="15" spans="2:4" ht="14.25">
      <c r="B15" s="223" t="s">
        <v>1041</v>
      </c>
      <c r="C15" s="224"/>
      <c r="D15" s="224"/>
    </row>
  </sheetData>
  <sheetProtection/>
  <mergeCells count="1"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3:H6"/>
  <sheetViews>
    <sheetView zoomScalePageLayoutView="0" workbookViewId="0" topLeftCell="A1">
      <selection activeCell="B3" sqref="B3:H6"/>
    </sheetView>
  </sheetViews>
  <sheetFormatPr defaultColWidth="9.140625" defaultRowHeight="15"/>
  <cols>
    <col min="2" max="2" width="12.28125" style="0" customWidth="1"/>
    <col min="3" max="3" width="10.57421875" style="0" customWidth="1"/>
    <col min="5" max="5" width="13.57421875" style="0" customWidth="1"/>
    <col min="6" max="6" width="12.28125" style="0" customWidth="1"/>
    <col min="7" max="7" width="11.28125" style="0" customWidth="1"/>
    <col min="8" max="8" width="10.7109375" style="0" customWidth="1"/>
  </cols>
  <sheetData>
    <row r="3" spans="2:8" ht="40.5">
      <c r="B3" s="268" t="s">
        <v>379</v>
      </c>
      <c r="C3" s="268" t="s">
        <v>380</v>
      </c>
      <c r="D3" s="268" t="s">
        <v>381</v>
      </c>
      <c r="E3" s="268" t="s">
        <v>382</v>
      </c>
      <c r="F3" s="268" t="s">
        <v>383</v>
      </c>
      <c r="G3" s="268" t="s">
        <v>384</v>
      </c>
      <c r="H3" s="268" t="s">
        <v>385</v>
      </c>
    </row>
    <row r="4" spans="2:8" ht="14.25">
      <c r="B4" s="269" t="s">
        <v>627</v>
      </c>
      <c r="C4" s="269"/>
      <c r="D4" s="269"/>
      <c r="E4" s="269"/>
      <c r="F4" s="269"/>
      <c r="G4" s="269"/>
      <c r="H4" s="269"/>
    </row>
    <row r="5" spans="2:8" ht="14.25">
      <c r="B5" s="269"/>
      <c r="C5" s="269"/>
      <c r="D5" s="269"/>
      <c r="E5" s="269"/>
      <c r="F5" s="269"/>
      <c r="G5" s="269"/>
      <c r="H5" s="269"/>
    </row>
    <row r="6" spans="2:8" ht="14.25">
      <c r="B6" s="269"/>
      <c r="C6" s="269"/>
      <c r="D6" s="269"/>
      <c r="E6" s="269"/>
      <c r="F6" s="269"/>
      <c r="G6" s="269"/>
      <c r="H6" s="2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03"/>
  <sheetViews>
    <sheetView zoomScalePageLayoutView="0" workbookViewId="0" topLeftCell="A1">
      <selection activeCell="G104" sqref="G104"/>
    </sheetView>
  </sheetViews>
  <sheetFormatPr defaultColWidth="9.28125" defaultRowHeight="15"/>
  <cols>
    <col min="1" max="1" width="2.7109375" style="498" bestFit="1" customWidth="1"/>
    <col min="2" max="2" width="5.421875" style="497" customWidth="1"/>
    <col min="3" max="3" width="2.00390625" style="497" bestFit="1" customWidth="1"/>
    <col min="4" max="4" width="57.00390625" style="497" customWidth="1"/>
    <col min="5" max="5" width="11.7109375" style="497" customWidth="1"/>
    <col min="6" max="6" width="10.7109375" style="497" customWidth="1"/>
    <col min="7" max="7" width="12.28125" style="497" customWidth="1"/>
    <col min="8" max="16384" width="9.28125" style="497" customWidth="1"/>
  </cols>
  <sheetData>
    <row r="2" spans="1:6" ht="21">
      <c r="A2" s="984" t="s">
        <v>671</v>
      </c>
      <c r="B2" s="984"/>
      <c r="C2" s="984"/>
      <c r="D2" s="984"/>
      <c r="E2" s="984"/>
      <c r="F2" s="984"/>
    </row>
    <row r="3" ht="13.5" thickBot="1"/>
    <row r="4" spans="1:7" ht="12.75" customHeight="1" thickTop="1">
      <c r="A4" s="499"/>
      <c r="B4" s="500"/>
      <c r="C4" s="501"/>
      <c r="D4" s="985" t="s">
        <v>672</v>
      </c>
      <c r="E4" s="987" t="s">
        <v>655</v>
      </c>
      <c r="F4" s="989" t="s">
        <v>813</v>
      </c>
      <c r="G4" s="987" t="s">
        <v>762</v>
      </c>
    </row>
    <row r="5" spans="1:7" ht="15" thickBot="1">
      <c r="A5" s="502"/>
      <c r="B5" s="503"/>
      <c r="C5" s="504"/>
      <c r="D5" s="986"/>
      <c r="E5" s="988"/>
      <c r="F5" s="990"/>
      <c r="G5" s="988"/>
    </row>
    <row r="6" spans="1:7" ht="29.25" thickTop="1">
      <c r="A6" s="505"/>
      <c r="B6" s="491"/>
      <c r="C6" s="492"/>
      <c r="D6" s="506" t="s">
        <v>673</v>
      </c>
      <c r="E6" s="513">
        <v>0</v>
      </c>
      <c r="F6" s="543">
        <v>0</v>
      </c>
      <c r="G6" s="554">
        <f>E6-F6</f>
        <v>0</v>
      </c>
    </row>
    <row r="7" spans="1:7" ht="15" thickBot="1">
      <c r="A7" s="505"/>
      <c r="B7" s="491"/>
      <c r="C7" s="492"/>
      <c r="D7" s="506"/>
      <c r="E7" s="507"/>
      <c r="F7" s="540"/>
      <c r="G7" s="551"/>
    </row>
    <row r="8" spans="1:7" ht="15" thickBot="1">
      <c r="A8" s="505"/>
      <c r="B8" s="491"/>
      <c r="C8" s="492"/>
      <c r="D8" s="508" t="s">
        <v>674</v>
      </c>
      <c r="E8" s="509">
        <f>+E6</f>
        <v>0</v>
      </c>
      <c r="F8" s="541">
        <f>+F6</f>
        <v>0</v>
      </c>
      <c r="G8" s="541">
        <f>E8-F8</f>
        <v>0</v>
      </c>
    </row>
    <row r="9" spans="1:7" ht="14.25">
      <c r="A9" s="505"/>
      <c r="B9" s="491"/>
      <c r="C9" s="492"/>
      <c r="D9" s="510" t="s">
        <v>675</v>
      </c>
      <c r="E9" s="511"/>
      <c r="F9" s="542"/>
      <c r="G9" s="556"/>
    </row>
    <row r="10" spans="1:7" ht="14.25">
      <c r="A10" s="505" t="s">
        <v>395</v>
      </c>
      <c r="B10" s="491"/>
      <c r="C10" s="492"/>
      <c r="D10" s="512" t="s">
        <v>389</v>
      </c>
      <c r="E10" s="511"/>
      <c r="F10" s="542"/>
      <c r="G10" s="551"/>
    </row>
    <row r="11" spans="1:7" ht="14.25">
      <c r="A11" s="505"/>
      <c r="B11" s="491">
        <v>1</v>
      </c>
      <c r="C11" s="492"/>
      <c r="D11" s="491" t="s">
        <v>676</v>
      </c>
      <c r="E11" s="513">
        <v>0</v>
      </c>
      <c r="F11" s="543">
        <v>0</v>
      </c>
      <c r="G11" s="553">
        <f aca="true" t="shared" si="0" ref="G11:G18">E11-F11</f>
        <v>0</v>
      </c>
    </row>
    <row r="12" spans="1:7" ht="14.25">
      <c r="A12" s="505"/>
      <c r="B12" s="491">
        <v>2</v>
      </c>
      <c r="C12" s="492"/>
      <c r="D12" s="491" t="s">
        <v>677</v>
      </c>
      <c r="E12" s="513">
        <v>0</v>
      </c>
      <c r="F12" s="543">
        <v>0</v>
      </c>
      <c r="G12" s="553">
        <f t="shared" si="0"/>
        <v>0</v>
      </c>
    </row>
    <row r="13" spans="1:7" ht="14.25">
      <c r="A13" s="505"/>
      <c r="B13" s="491">
        <v>3</v>
      </c>
      <c r="C13" s="492"/>
      <c r="D13" s="491" t="s">
        <v>678</v>
      </c>
      <c r="E13" s="513">
        <v>0</v>
      </c>
      <c r="F13" s="543">
        <v>0</v>
      </c>
      <c r="G13" s="553">
        <f t="shared" si="0"/>
        <v>0</v>
      </c>
    </row>
    <row r="14" spans="1:7" ht="14.25">
      <c r="A14" s="505"/>
      <c r="B14" s="491">
        <v>4</v>
      </c>
      <c r="C14" s="492"/>
      <c r="D14" s="491" t="s">
        <v>679</v>
      </c>
      <c r="E14" s="513">
        <v>0</v>
      </c>
      <c r="F14" s="543">
        <v>0</v>
      </c>
      <c r="G14" s="553">
        <f t="shared" si="0"/>
        <v>0</v>
      </c>
    </row>
    <row r="15" spans="1:7" ht="14.25">
      <c r="A15" s="505"/>
      <c r="B15" s="491">
        <v>5</v>
      </c>
      <c r="C15" s="492"/>
      <c r="D15" s="491" t="s">
        <v>680</v>
      </c>
      <c r="E15" s="513">
        <v>0</v>
      </c>
      <c r="F15" s="543">
        <v>0</v>
      </c>
      <c r="G15" s="553">
        <f t="shared" si="0"/>
        <v>0</v>
      </c>
    </row>
    <row r="16" spans="1:7" ht="14.25">
      <c r="A16" s="505"/>
      <c r="B16" s="491">
        <v>6</v>
      </c>
      <c r="C16" s="492"/>
      <c r="D16" s="491" t="s">
        <v>681</v>
      </c>
      <c r="E16" s="513">
        <v>0</v>
      </c>
      <c r="F16" s="543">
        <v>0</v>
      </c>
      <c r="G16" s="553">
        <f t="shared" si="0"/>
        <v>0</v>
      </c>
    </row>
    <row r="17" spans="1:7" ht="14.25">
      <c r="A17" s="505"/>
      <c r="B17" s="491">
        <v>9</v>
      </c>
      <c r="C17" s="492"/>
      <c r="D17" s="514" t="s">
        <v>682</v>
      </c>
      <c r="E17" s="513">
        <v>0</v>
      </c>
      <c r="F17" s="543">
        <v>0</v>
      </c>
      <c r="G17" s="553">
        <f t="shared" si="0"/>
        <v>0</v>
      </c>
    </row>
    <row r="18" spans="1:7" ht="14.25">
      <c r="A18" s="505"/>
      <c r="B18" s="491"/>
      <c r="C18" s="492"/>
      <c r="D18" s="515" t="s">
        <v>683</v>
      </c>
      <c r="E18" s="516">
        <f>SUM(E11:E17)</f>
        <v>0</v>
      </c>
      <c r="F18" s="544">
        <f>SUM(F11:F17)</f>
        <v>0</v>
      </c>
      <c r="G18" s="559">
        <f t="shared" si="0"/>
        <v>0</v>
      </c>
    </row>
    <row r="19" spans="1:7" ht="14.25">
      <c r="A19" s="505"/>
      <c r="B19" s="491"/>
      <c r="C19" s="492"/>
      <c r="D19" s="506"/>
      <c r="E19" s="511"/>
      <c r="F19" s="542"/>
      <c r="G19" s="551"/>
    </row>
    <row r="20" spans="1:7" ht="14.25">
      <c r="A20" s="518"/>
      <c r="B20" s="514"/>
      <c r="C20" s="519"/>
      <c r="D20" s="520" t="s">
        <v>684</v>
      </c>
      <c r="E20" s="511"/>
      <c r="F20" s="542"/>
      <c r="G20" s="551"/>
    </row>
    <row r="21" spans="1:7" ht="14.25">
      <c r="A21" s="518" t="s">
        <v>397</v>
      </c>
      <c r="B21" s="521">
        <v>1</v>
      </c>
      <c r="C21" s="519"/>
      <c r="D21" s="514" t="s">
        <v>685</v>
      </c>
      <c r="E21" s="522">
        <f>E22+E23+E24+E25</f>
        <v>0</v>
      </c>
      <c r="F21" s="545">
        <f>F22+F23+F24+F25</f>
        <v>0</v>
      </c>
      <c r="G21" s="557">
        <f aca="true" t="shared" si="1" ref="G21:G39">E21-F21</f>
        <v>0</v>
      </c>
    </row>
    <row r="22" spans="1:7" ht="14.25">
      <c r="A22" s="518"/>
      <c r="B22" s="524" t="s">
        <v>686</v>
      </c>
      <c r="C22" s="519"/>
      <c r="D22" s="514" t="s">
        <v>687</v>
      </c>
      <c r="E22" s="513">
        <v>0</v>
      </c>
      <c r="F22" s="543">
        <v>0</v>
      </c>
      <c r="G22" s="553">
        <f t="shared" si="1"/>
        <v>0</v>
      </c>
    </row>
    <row r="23" spans="1:7" ht="14.25">
      <c r="A23" s="518"/>
      <c r="B23" s="524" t="s">
        <v>688</v>
      </c>
      <c r="C23" s="519"/>
      <c r="D23" s="514" t="s">
        <v>689</v>
      </c>
      <c r="E23" s="513">
        <v>0</v>
      </c>
      <c r="F23" s="543">
        <v>0</v>
      </c>
      <c r="G23" s="553">
        <f t="shared" si="1"/>
        <v>0</v>
      </c>
    </row>
    <row r="24" spans="1:7" ht="14.25">
      <c r="A24" s="518"/>
      <c r="B24" s="524" t="s">
        <v>690</v>
      </c>
      <c r="C24" s="519"/>
      <c r="D24" s="514" t="s">
        <v>691</v>
      </c>
      <c r="E24" s="513">
        <v>0</v>
      </c>
      <c r="F24" s="543">
        <v>0</v>
      </c>
      <c r="G24" s="553">
        <f t="shared" si="1"/>
        <v>0</v>
      </c>
    </row>
    <row r="25" spans="1:7" ht="14.25">
      <c r="A25" s="518"/>
      <c r="B25" s="524" t="s">
        <v>692</v>
      </c>
      <c r="C25" s="519"/>
      <c r="D25" s="514" t="s">
        <v>693</v>
      </c>
      <c r="E25" s="513">
        <v>0</v>
      </c>
      <c r="F25" s="543">
        <v>0</v>
      </c>
      <c r="G25" s="553">
        <f t="shared" si="1"/>
        <v>0</v>
      </c>
    </row>
    <row r="26" spans="1:7" ht="14.25">
      <c r="A26" s="518" t="s">
        <v>406</v>
      </c>
      <c r="B26" s="521">
        <v>2</v>
      </c>
      <c r="C26" s="519"/>
      <c r="D26" s="514" t="s">
        <v>694</v>
      </c>
      <c r="E26" s="522">
        <f>E27+E29+E31+E33+E34+E35+E36+E37+E38</f>
        <v>0</v>
      </c>
      <c r="F26" s="546">
        <f>F27+F29+F31+F33+F34+F35+F36+F37+F38</f>
        <v>0</v>
      </c>
      <c r="G26" s="557">
        <f t="shared" si="1"/>
        <v>0</v>
      </c>
    </row>
    <row r="27" spans="1:7" ht="14.25">
      <c r="A27" s="518"/>
      <c r="B27" s="524" t="s">
        <v>696</v>
      </c>
      <c r="C27" s="519"/>
      <c r="D27" s="514" t="s">
        <v>697</v>
      </c>
      <c r="E27" s="513">
        <v>0</v>
      </c>
      <c r="F27" s="543">
        <v>0</v>
      </c>
      <c r="G27" s="553">
        <f t="shared" si="1"/>
        <v>0</v>
      </c>
    </row>
    <row r="28" spans="1:7" ht="14.25">
      <c r="A28" s="518"/>
      <c r="B28" s="521"/>
      <c r="C28" s="519" t="s">
        <v>398</v>
      </c>
      <c r="D28" s="525" t="s">
        <v>698</v>
      </c>
      <c r="E28" s="513">
        <v>0</v>
      </c>
      <c r="F28" s="543">
        <v>0</v>
      </c>
      <c r="G28" s="553">
        <f t="shared" si="1"/>
        <v>0</v>
      </c>
    </row>
    <row r="29" spans="1:7" ht="14.25">
      <c r="A29" s="518"/>
      <c r="B29" s="524" t="s">
        <v>699</v>
      </c>
      <c r="C29" s="519"/>
      <c r="D29" s="514" t="s">
        <v>689</v>
      </c>
      <c r="E29" s="513">
        <v>0</v>
      </c>
      <c r="F29" s="543">
        <v>0</v>
      </c>
      <c r="G29" s="553">
        <f t="shared" si="1"/>
        <v>0</v>
      </c>
    </row>
    <row r="30" spans="1:7" ht="14.25">
      <c r="A30" s="518"/>
      <c r="B30" s="521"/>
      <c r="C30" s="519" t="s">
        <v>398</v>
      </c>
      <c r="D30" s="525" t="s">
        <v>698</v>
      </c>
      <c r="E30" s="513">
        <v>0</v>
      </c>
      <c r="F30" s="543">
        <v>0</v>
      </c>
      <c r="G30" s="553">
        <f t="shared" si="1"/>
        <v>0</v>
      </c>
    </row>
    <row r="31" spans="1:7" ht="14.25">
      <c r="A31" s="518"/>
      <c r="B31" s="524" t="s">
        <v>700</v>
      </c>
      <c r="C31" s="519"/>
      <c r="D31" s="514" t="s">
        <v>701</v>
      </c>
      <c r="E31" s="513">
        <v>0</v>
      </c>
      <c r="F31" s="543">
        <v>0</v>
      </c>
      <c r="G31" s="553">
        <f t="shared" si="1"/>
        <v>0</v>
      </c>
    </row>
    <row r="32" spans="1:7" ht="14.25">
      <c r="A32" s="518"/>
      <c r="B32" s="521"/>
      <c r="C32" s="519" t="s">
        <v>398</v>
      </c>
      <c r="D32" s="525" t="s">
        <v>698</v>
      </c>
      <c r="E32" s="513">
        <v>0</v>
      </c>
      <c r="F32" s="543">
        <v>0</v>
      </c>
      <c r="G32" s="553">
        <f t="shared" si="1"/>
        <v>0</v>
      </c>
    </row>
    <row r="33" spans="1:7" ht="14.25">
      <c r="A33" s="518"/>
      <c r="B33" s="524" t="s">
        <v>702</v>
      </c>
      <c r="C33" s="519"/>
      <c r="D33" s="514" t="s">
        <v>703</v>
      </c>
      <c r="E33" s="513">
        <v>0</v>
      </c>
      <c r="F33" s="543">
        <v>0</v>
      </c>
      <c r="G33" s="553">
        <f t="shared" si="1"/>
        <v>0</v>
      </c>
    </row>
    <row r="34" spans="1:7" ht="14.25">
      <c r="A34" s="526"/>
      <c r="B34" s="524" t="s">
        <v>704</v>
      </c>
      <c r="C34" s="519"/>
      <c r="D34" s="514" t="s">
        <v>705</v>
      </c>
      <c r="E34" s="513">
        <v>0</v>
      </c>
      <c r="F34" s="543">
        <v>0</v>
      </c>
      <c r="G34" s="553">
        <f t="shared" si="1"/>
        <v>0</v>
      </c>
    </row>
    <row r="35" spans="1:7" ht="14.25">
      <c r="A35" s="526"/>
      <c r="B35" s="524" t="s">
        <v>706</v>
      </c>
      <c r="C35" s="519"/>
      <c r="D35" s="514" t="s">
        <v>707</v>
      </c>
      <c r="E35" s="513">
        <v>0</v>
      </c>
      <c r="F35" s="543">
        <v>0</v>
      </c>
      <c r="G35" s="553">
        <f t="shared" si="1"/>
        <v>0</v>
      </c>
    </row>
    <row r="36" spans="1:7" ht="14.25">
      <c r="A36" s="526"/>
      <c r="B36" s="524" t="s">
        <v>708</v>
      </c>
      <c r="C36" s="519"/>
      <c r="D36" s="514" t="s">
        <v>709</v>
      </c>
      <c r="E36" s="513">
        <v>0</v>
      </c>
      <c r="F36" s="543">
        <v>0</v>
      </c>
      <c r="G36" s="553">
        <f t="shared" si="1"/>
        <v>0</v>
      </c>
    </row>
    <row r="37" spans="1:7" ht="14.25">
      <c r="A37" s="526"/>
      <c r="B37" s="524" t="s">
        <v>710</v>
      </c>
      <c r="C37" s="519"/>
      <c r="D37" s="514" t="s">
        <v>691</v>
      </c>
      <c r="E37" s="513">
        <v>0</v>
      </c>
      <c r="F37" s="543">
        <v>0</v>
      </c>
      <c r="G37" s="553">
        <f t="shared" si="1"/>
        <v>0</v>
      </c>
    </row>
    <row r="38" spans="1:7" ht="14.25">
      <c r="A38" s="526"/>
      <c r="B38" s="527" t="s">
        <v>711</v>
      </c>
      <c r="C38" s="519"/>
      <c r="D38" s="514" t="s">
        <v>712</v>
      </c>
      <c r="E38" s="513">
        <v>0</v>
      </c>
      <c r="F38" s="543">
        <v>0</v>
      </c>
      <c r="G38" s="553">
        <f t="shared" si="1"/>
        <v>0</v>
      </c>
    </row>
    <row r="39" spans="1:7" ht="14.25">
      <c r="A39" s="518"/>
      <c r="B39" s="521">
        <v>3</v>
      </c>
      <c r="C39" s="519"/>
      <c r="D39" s="514" t="s">
        <v>681</v>
      </c>
      <c r="E39" s="513">
        <v>0</v>
      </c>
      <c r="F39" s="543">
        <v>0</v>
      </c>
      <c r="G39" s="553">
        <f t="shared" si="1"/>
        <v>0</v>
      </c>
    </row>
    <row r="40" spans="1:7" ht="14.25">
      <c r="A40" s="518"/>
      <c r="B40" s="514"/>
      <c r="C40" s="519"/>
      <c r="D40" s="515" t="s">
        <v>713</v>
      </c>
      <c r="E40" s="516">
        <f>E21+E26+E39</f>
        <v>0</v>
      </c>
      <c r="F40" s="544">
        <f>F21+F26+F39</f>
        <v>0</v>
      </c>
      <c r="G40" s="539">
        <f>E40-F40</f>
        <v>0</v>
      </c>
    </row>
    <row r="41" spans="1:7" ht="14.25">
      <c r="A41" s="518"/>
      <c r="B41" s="514"/>
      <c r="C41" s="519"/>
      <c r="D41" s="514"/>
      <c r="E41" s="511"/>
      <c r="F41" s="542"/>
      <c r="G41" s="556"/>
    </row>
    <row r="42" spans="1:7" ht="14.25">
      <c r="A42" s="505" t="s">
        <v>649</v>
      </c>
      <c r="B42" s="491"/>
      <c r="C42" s="492"/>
      <c r="D42" s="520" t="s">
        <v>714</v>
      </c>
      <c r="E42" s="511"/>
      <c r="F42" s="542"/>
      <c r="G42" s="551"/>
    </row>
    <row r="43" spans="1:7" ht="14.25">
      <c r="A43" s="505"/>
      <c r="B43" s="491">
        <v>1</v>
      </c>
      <c r="C43" s="492"/>
      <c r="D43" s="514" t="s">
        <v>715</v>
      </c>
      <c r="E43" s="522">
        <f>E44+E45+E46</f>
        <v>0</v>
      </c>
      <c r="F43" s="546">
        <f>F44+F45+F46</f>
        <v>0</v>
      </c>
      <c r="G43" s="558">
        <f>E43-F43</f>
        <v>0</v>
      </c>
    </row>
    <row r="44" spans="1:7" ht="14.25">
      <c r="A44" s="505"/>
      <c r="B44" s="491"/>
      <c r="C44" s="492" t="s">
        <v>398</v>
      </c>
      <c r="D44" s="528" t="s">
        <v>716</v>
      </c>
      <c r="E44" s="513">
        <v>0</v>
      </c>
      <c r="F44" s="543">
        <v>0</v>
      </c>
      <c r="G44" s="553">
        <f aca="true" t="shared" si="2" ref="G44:G52">E44-F44</f>
        <v>0</v>
      </c>
    </row>
    <row r="45" spans="1:7" ht="14.25">
      <c r="A45" s="505"/>
      <c r="B45" s="491"/>
      <c r="C45" s="492" t="s">
        <v>399</v>
      </c>
      <c r="D45" s="525" t="s">
        <v>717</v>
      </c>
      <c r="E45" s="513">
        <v>0</v>
      </c>
      <c r="F45" s="543">
        <v>0</v>
      </c>
      <c r="G45" s="553">
        <f t="shared" si="2"/>
        <v>0</v>
      </c>
    </row>
    <row r="46" spans="1:7" ht="14.25">
      <c r="A46" s="505"/>
      <c r="B46" s="491"/>
      <c r="C46" s="492" t="s">
        <v>401</v>
      </c>
      <c r="D46" s="525" t="s">
        <v>718</v>
      </c>
      <c r="E46" s="513">
        <v>0</v>
      </c>
      <c r="F46" s="543">
        <v>0</v>
      </c>
      <c r="G46" s="553">
        <f t="shared" si="2"/>
        <v>0</v>
      </c>
    </row>
    <row r="47" spans="1:7" ht="14.25">
      <c r="A47" s="505"/>
      <c r="B47" s="491">
        <v>2</v>
      </c>
      <c r="C47" s="492"/>
      <c r="D47" s="514" t="s">
        <v>719</v>
      </c>
      <c r="E47" s="523">
        <f>E48+E49+E50+E51</f>
        <v>0</v>
      </c>
      <c r="F47" s="545">
        <f>F48+F49+F50+F51</f>
        <v>0</v>
      </c>
      <c r="G47" s="558">
        <f>E47-F47</f>
        <v>0</v>
      </c>
    </row>
    <row r="48" spans="1:7" ht="14.25">
      <c r="A48" s="505"/>
      <c r="B48" s="491"/>
      <c r="C48" s="492" t="s">
        <v>398</v>
      </c>
      <c r="D48" s="514" t="s">
        <v>720</v>
      </c>
      <c r="E48" s="345">
        <v>0</v>
      </c>
      <c r="F48" s="543">
        <v>0</v>
      </c>
      <c r="G48" s="553">
        <f t="shared" si="2"/>
        <v>0</v>
      </c>
    </row>
    <row r="49" spans="1:7" ht="14.25">
      <c r="A49" s="505"/>
      <c r="B49" s="491"/>
      <c r="C49" s="492" t="s">
        <v>399</v>
      </c>
      <c r="D49" s="528" t="s">
        <v>716</v>
      </c>
      <c r="E49" s="513">
        <v>0</v>
      </c>
      <c r="F49" s="543">
        <v>0</v>
      </c>
      <c r="G49" s="553">
        <f t="shared" si="2"/>
        <v>0</v>
      </c>
    </row>
    <row r="50" spans="1:7" ht="14.25">
      <c r="A50" s="505"/>
      <c r="B50" s="491"/>
      <c r="C50" s="492" t="s">
        <v>401</v>
      </c>
      <c r="D50" s="525" t="s">
        <v>721</v>
      </c>
      <c r="E50" s="513">
        <v>0</v>
      </c>
      <c r="F50" s="543">
        <v>0</v>
      </c>
      <c r="G50" s="553">
        <f t="shared" si="2"/>
        <v>0</v>
      </c>
    </row>
    <row r="51" spans="1:7" ht="14.25">
      <c r="A51" s="505"/>
      <c r="B51" s="491"/>
      <c r="C51" s="492" t="s">
        <v>403</v>
      </c>
      <c r="D51" s="525" t="s">
        <v>722</v>
      </c>
      <c r="E51" s="513">
        <v>0</v>
      </c>
      <c r="F51" s="543">
        <v>0</v>
      </c>
      <c r="G51" s="553">
        <f t="shared" si="2"/>
        <v>0</v>
      </c>
    </row>
    <row r="52" spans="1:7" ht="14.25">
      <c r="A52" s="505"/>
      <c r="B52" s="491">
        <v>3</v>
      </c>
      <c r="C52" s="492"/>
      <c r="D52" s="514" t="s">
        <v>723</v>
      </c>
      <c r="E52" s="529">
        <v>0</v>
      </c>
      <c r="F52" s="547">
        <v>0</v>
      </c>
      <c r="G52" s="553">
        <f t="shared" si="2"/>
        <v>0</v>
      </c>
    </row>
    <row r="53" spans="1:7" ht="14.25">
      <c r="A53" s="505"/>
      <c r="B53" s="491"/>
      <c r="C53" s="492"/>
      <c r="D53" s="515" t="s">
        <v>724</v>
      </c>
      <c r="E53" s="517">
        <f>E43+E47+E52</f>
        <v>0</v>
      </c>
      <c r="F53" s="544">
        <f>F43+F47+F52</f>
        <v>0</v>
      </c>
      <c r="G53" s="539">
        <f>E53-F53</f>
        <v>0</v>
      </c>
    </row>
    <row r="54" spans="1:7" ht="15" thickBot="1">
      <c r="A54" s="505"/>
      <c r="B54" s="491"/>
      <c r="C54" s="492"/>
      <c r="D54" s="515"/>
      <c r="E54" s="511"/>
      <c r="F54" s="542"/>
      <c r="G54" s="551"/>
    </row>
    <row r="55" spans="1:7" ht="15" thickBot="1">
      <c r="A55" s="530"/>
      <c r="B55" s="531"/>
      <c r="C55" s="532"/>
      <c r="D55" s="533" t="s">
        <v>725</v>
      </c>
      <c r="E55" s="509">
        <f>E18+E40+E53</f>
        <v>0</v>
      </c>
      <c r="F55" s="548">
        <f>F18+F40+F53</f>
        <v>0</v>
      </c>
      <c r="G55" s="555">
        <f>E55-F55</f>
        <v>0</v>
      </c>
    </row>
    <row r="56" spans="1:7" ht="14.25">
      <c r="A56" s="505"/>
      <c r="B56" s="491"/>
      <c r="C56" s="492"/>
      <c r="D56" s="491"/>
      <c r="E56" s="511"/>
      <c r="F56" s="542"/>
      <c r="G56" s="551"/>
    </row>
    <row r="57" spans="1:7" ht="14.25">
      <c r="A57" s="505"/>
      <c r="B57" s="491"/>
      <c r="C57" s="492"/>
      <c r="D57" s="510" t="s">
        <v>726</v>
      </c>
      <c r="E57" s="511"/>
      <c r="F57" s="542"/>
      <c r="G57" s="551"/>
    </row>
    <row r="58" spans="1:7" ht="14.25">
      <c r="A58" s="505" t="s">
        <v>395</v>
      </c>
      <c r="B58" s="491"/>
      <c r="C58" s="492"/>
      <c r="D58" s="512" t="s">
        <v>390</v>
      </c>
      <c r="E58" s="513">
        <v>0</v>
      </c>
      <c r="F58" s="543">
        <v>0</v>
      </c>
      <c r="G58" s="552">
        <f>E58-F58</f>
        <v>0</v>
      </c>
    </row>
    <row r="59" spans="1:7" ht="14.25">
      <c r="A59" s="505"/>
      <c r="B59" s="491"/>
      <c r="C59" s="492"/>
      <c r="D59" s="515" t="s">
        <v>727</v>
      </c>
      <c r="E59" s="516">
        <f>E58</f>
        <v>0</v>
      </c>
      <c r="F59" s="544">
        <f>F58</f>
        <v>0</v>
      </c>
      <c r="G59" s="560">
        <f>E59-F59</f>
        <v>0</v>
      </c>
    </row>
    <row r="60" spans="1:7" ht="14.25">
      <c r="A60" s="505" t="s">
        <v>397</v>
      </c>
      <c r="B60" s="491"/>
      <c r="C60" s="492"/>
      <c r="D60" s="512" t="s">
        <v>728</v>
      </c>
      <c r="E60" s="511"/>
      <c r="F60" s="542"/>
      <c r="G60" s="551"/>
    </row>
    <row r="61" spans="1:7" ht="14.25">
      <c r="A61" s="505"/>
      <c r="B61" s="491">
        <v>1</v>
      </c>
      <c r="C61" s="492"/>
      <c r="D61" s="491" t="s">
        <v>729</v>
      </c>
      <c r="E61" s="534">
        <f>E62+E63+E64</f>
        <v>0</v>
      </c>
      <c r="F61" s="549">
        <f>F62+F63+F64</f>
        <v>0</v>
      </c>
      <c r="G61" s="561">
        <f>E61-F61</f>
        <v>0</v>
      </c>
    </row>
    <row r="62" spans="1:7" ht="14.25">
      <c r="A62" s="505"/>
      <c r="B62" s="491"/>
      <c r="C62" s="492" t="s">
        <v>398</v>
      </c>
      <c r="D62" s="528" t="s">
        <v>730</v>
      </c>
      <c r="E62" s="513">
        <v>0</v>
      </c>
      <c r="F62" s="543">
        <v>0</v>
      </c>
      <c r="G62" s="552">
        <f aca="true" t="shared" si="3" ref="G62:G75">E62-F62</f>
        <v>0</v>
      </c>
    </row>
    <row r="63" spans="1:7" ht="14.25">
      <c r="A63" s="505"/>
      <c r="B63" s="491"/>
      <c r="C63" s="492" t="s">
        <v>399</v>
      </c>
      <c r="D63" s="528" t="s">
        <v>731</v>
      </c>
      <c r="E63" s="513">
        <v>0</v>
      </c>
      <c r="F63" s="543">
        <v>0</v>
      </c>
      <c r="G63" s="552">
        <f t="shared" si="3"/>
        <v>0</v>
      </c>
    </row>
    <row r="64" spans="1:7" ht="14.25">
      <c r="A64" s="505"/>
      <c r="B64" s="491"/>
      <c r="C64" s="492" t="s">
        <v>401</v>
      </c>
      <c r="D64" s="528" t="s">
        <v>732</v>
      </c>
      <c r="E64" s="513">
        <v>0</v>
      </c>
      <c r="F64" s="543">
        <v>0</v>
      </c>
      <c r="G64" s="552">
        <f t="shared" si="3"/>
        <v>0</v>
      </c>
    </row>
    <row r="65" spans="1:7" ht="14.25">
      <c r="A65" s="505"/>
      <c r="B65" s="491">
        <v>2</v>
      </c>
      <c r="C65" s="492"/>
      <c r="D65" s="491" t="s">
        <v>733</v>
      </c>
      <c r="E65" s="534">
        <f>E66+E67+E68+E69</f>
        <v>0</v>
      </c>
      <c r="F65" s="549">
        <f>F66+F67+F68+F69</f>
        <v>0</v>
      </c>
      <c r="G65" s="561">
        <f t="shared" si="3"/>
        <v>0</v>
      </c>
    </row>
    <row r="66" spans="1:7" ht="14.25">
      <c r="A66" s="505"/>
      <c r="B66" s="491"/>
      <c r="C66" s="492" t="s">
        <v>398</v>
      </c>
      <c r="D66" s="528" t="s">
        <v>734</v>
      </c>
      <c r="E66" s="513">
        <v>0</v>
      </c>
      <c r="F66" s="543">
        <v>0</v>
      </c>
      <c r="G66" s="552">
        <f t="shared" si="3"/>
        <v>0</v>
      </c>
    </row>
    <row r="67" spans="1:7" ht="14.25">
      <c r="A67" s="505"/>
      <c r="B67" s="491"/>
      <c r="C67" s="492" t="s">
        <v>399</v>
      </c>
      <c r="D67" s="528" t="s">
        <v>716</v>
      </c>
      <c r="E67" s="513">
        <v>0</v>
      </c>
      <c r="F67" s="543">
        <v>0</v>
      </c>
      <c r="G67" s="552">
        <f t="shared" si="3"/>
        <v>0</v>
      </c>
    </row>
    <row r="68" spans="1:7" ht="14.25">
      <c r="A68" s="505"/>
      <c r="B68" s="491"/>
      <c r="C68" s="492" t="s">
        <v>401</v>
      </c>
      <c r="D68" s="525" t="s">
        <v>717</v>
      </c>
      <c r="E68" s="513">
        <v>0</v>
      </c>
      <c r="F68" s="543">
        <v>0</v>
      </c>
      <c r="G68" s="552">
        <f t="shared" si="3"/>
        <v>0</v>
      </c>
    </row>
    <row r="69" spans="1:7" ht="14.25">
      <c r="A69" s="505"/>
      <c r="B69" s="491"/>
      <c r="C69" s="492" t="s">
        <v>403</v>
      </c>
      <c r="D69" s="528" t="s">
        <v>735</v>
      </c>
      <c r="E69" s="513">
        <v>0</v>
      </c>
      <c r="F69" s="543">
        <v>0</v>
      </c>
      <c r="G69" s="552">
        <f t="shared" si="3"/>
        <v>0</v>
      </c>
    </row>
    <row r="70" spans="1:7" ht="14.25">
      <c r="A70" s="505"/>
      <c r="B70" s="491">
        <v>3</v>
      </c>
      <c r="C70" s="492"/>
      <c r="D70" s="491" t="s">
        <v>736</v>
      </c>
      <c r="E70" s="513">
        <v>0</v>
      </c>
      <c r="F70" s="543">
        <v>0</v>
      </c>
      <c r="G70" s="552">
        <f t="shared" si="3"/>
        <v>0</v>
      </c>
    </row>
    <row r="71" spans="1:7" ht="14.25">
      <c r="A71" s="505"/>
      <c r="B71" s="491">
        <v>4</v>
      </c>
      <c r="C71" s="492"/>
      <c r="D71" s="514" t="s">
        <v>737</v>
      </c>
      <c r="E71" s="534">
        <f>E72+E73+E74</f>
        <v>0</v>
      </c>
      <c r="F71" s="549">
        <f>F72+F73+F74</f>
        <v>0</v>
      </c>
      <c r="G71" s="561">
        <f t="shared" si="3"/>
        <v>0</v>
      </c>
    </row>
    <row r="72" spans="1:7" ht="14.25">
      <c r="A72" s="505"/>
      <c r="B72" s="491"/>
      <c r="C72" s="492" t="s">
        <v>398</v>
      </c>
      <c r="D72" s="528" t="s">
        <v>738</v>
      </c>
      <c r="E72" s="513">
        <v>0</v>
      </c>
      <c r="F72" s="543">
        <v>0</v>
      </c>
      <c r="G72" s="552">
        <f t="shared" si="3"/>
        <v>0</v>
      </c>
    </row>
    <row r="73" spans="1:7" ht="14.25">
      <c r="A73" s="505"/>
      <c r="B73" s="491"/>
      <c r="C73" s="492" t="s">
        <v>399</v>
      </c>
      <c r="D73" s="528" t="s">
        <v>739</v>
      </c>
      <c r="E73" s="513">
        <v>0</v>
      </c>
      <c r="F73" s="543">
        <v>0</v>
      </c>
      <c r="G73" s="552">
        <f t="shared" si="3"/>
        <v>0</v>
      </c>
    </row>
    <row r="74" spans="1:7" ht="14.25">
      <c r="A74" s="505"/>
      <c r="B74" s="491"/>
      <c r="C74" s="492" t="s">
        <v>401</v>
      </c>
      <c r="D74" s="525" t="s">
        <v>740</v>
      </c>
      <c r="E74" s="513">
        <v>0</v>
      </c>
      <c r="F74" s="543">
        <v>0</v>
      </c>
      <c r="G74" s="552">
        <f t="shared" si="3"/>
        <v>0</v>
      </c>
    </row>
    <row r="75" spans="1:7" ht="14.25">
      <c r="A75" s="505"/>
      <c r="B75" s="491"/>
      <c r="C75" s="492"/>
      <c r="D75" s="515" t="s">
        <v>741</v>
      </c>
      <c r="E75" s="516">
        <f>E61+E65+E70+E71</f>
        <v>0</v>
      </c>
      <c r="F75" s="544">
        <f>F61+F65+F70+F71</f>
        <v>0</v>
      </c>
      <c r="G75" s="560">
        <f t="shared" si="3"/>
        <v>0</v>
      </c>
    </row>
    <row r="76" spans="1:7" ht="14.25">
      <c r="A76" s="505"/>
      <c r="B76" s="491"/>
      <c r="C76" s="492"/>
      <c r="D76" s="515"/>
      <c r="E76" s="511"/>
      <c r="F76" s="542"/>
      <c r="G76" s="551"/>
    </row>
    <row r="77" spans="1:7" ht="14.25">
      <c r="A77" s="505" t="s">
        <v>406</v>
      </c>
      <c r="B77" s="491"/>
      <c r="C77" s="492"/>
      <c r="D77" s="520" t="s">
        <v>742</v>
      </c>
      <c r="E77" s="511"/>
      <c r="F77" s="542"/>
      <c r="G77" s="551"/>
    </row>
    <row r="78" spans="1:7" ht="14.25">
      <c r="A78" s="505"/>
      <c r="B78" s="491">
        <v>1</v>
      </c>
      <c r="C78" s="492"/>
      <c r="D78" s="491" t="s">
        <v>743</v>
      </c>
      <c r="E78" s="513">
        <v>0</v>
      </c>
      <c r="F78" s="543">
        <v>0</v>
      </c>
      <c r="G78" s="552">
        <f>E78-F78</f>
        <v>0</v>
      </c>
    </row>
    <row r="79" spans="1:7" ht="14.25">
      <c r="A79" s="505"/>
      <c r="B79" s="491">
        <v>2</v>
      </c>
      <c r="C79" s="492"/>
      <c r="D79" s="491" t="s">
        <v>723</v>
      </c>
      <c r="E79" s="513">
        <v>0</v>
      </c>
      <c r="F79" s="543">
        <v>0</v>
      </c>
      <c r="G79" s="552">
        <f>E79-F79</f>
        <v>0</v>
      </c>
    </row>
    <row r="80" spans="1:7" ht="14.25">
      <c r="A80" s="505"/>
      <c r="B80" s="491"/>
      <c r="C80" s="492"/>
      <c r="D80" s="515" t="s">
        <v>744</v>
      </c>
      <c r="E80" s="516">
        <f>E78+E79</f>
        <v>0</v>
      </c>
      <c r="F80" s="544">
        <f>F78+F79</f>
        <v>0</v>
      </c>
      <c r="G80" s="560">
        <f>E80-F80</f>
        <v>0</v>
      </c>
    </row>
    <row r="81" spans="1:7" ht="14.25">
      <c r="A81" s="505"/>
      <c r="B81" s="491"/>
      <c r="C81" s="492"/>
      <c r="D81" s="515"/>
      <c r="E81" s="511"/>
      <c r="F81" s="542"/>
      <c r="G81" s="551"/>
    </row>
    <row r="82" spans="1:7" ht="15" customHeight="1">
      <c r="A82" s="505" t="s">
        <v>649</v>
      </c>
      <c r="B82" s="491"/>
      <c r="C82" s="492"/>
      <c r="D82" s="512" t="s">
        <v>745</v>
      </c>
      <c r="E82" s="511"/>
      <c r="F82" s="542"/>
      <c r="G82" s="551"/>
    </row>
    <row r="83" spans="1:7" ht="15" customHeight="1">
      <c r="A83" s="505"/>
      <c r="B83" s="491">
        <v>1</v>
      </c>
      <c r="C83" s="492"/>
      <c r="D83" s="491" t="s">
        <v>746</v>
      </c>
      <c r="E83" s="534">
        <f>E84+E85</f>
        <v>0</v>
      </c>
      <c r="F83" s="549">
        <f>F84+F85</f>
        <v>0</v>
      </c>
      <c r="G83" s="561">
        <f>E83-F83</f>
        <v>0</v>
      </c>
    </row>
    <row r="84" spans="1:7" ht="15" customHeight="1">
      <c r="A84" s="505"/>
      <c r="B84" s="491"/>
      <c r="C84" s="492" t="s">
        <v>398</v>
      </c>
      <c r="D84" s="528" t="s">
        <v>747</v>
      </c>
      <c r="E84" s="513">
        <v>0</v>
      </c>
      <c r="F84" s="543">
        <v>0</v>
      </c>
      <c r="G84" s="552">
        <f aca="true" t="shared" si="4" ref="G84:G90">E84-F84</f>
        <v>0</v>
      </c>
    </row>
    <row r="85" spans="1:7" ht="15" customHeight="1">
      <c r="A85" s="505"/>
      <c r="B85" s="491"/>
      <c r="C85" s="492" t="s">
        <v>399</v>
      </c>
      <c r="D85" s="528" t="s">
        <v>748</v>
      </c>
      <c r="E85" s="513">
        <v>0</v>
      </c>
      <c r="F85" s="543">
        <v>0</v>
      </c>
      <c r="G85" s="552">
        <f t="shared" si="4"/>
        <v>0</v>
      </c>
    </row>
    <row r="86" spans="1:7" ht="14.25">
      <c r="A86" s="505"/>
      <c r="B86" s="491">
        <v>2</v>
      </c>
      <c r="C86" s="492"/>
      <c r="D86" s="491" t="s">
        <v>749</v>
      </c>
      <c r="E86" s="513">
        <v>0</v>
      </c>
      <c r="F86" s="543">
        <v>0</v>
      </c>
      <c r="G86" s="552">
        <f t="shared" si="4"/>
        <v>0</v>
      </c>
    </row>
    <row r="87" spans="1:7" ht="14.25">
      <c r="A87" s="505"/>
      <c r="B87" s="491">
        <v>3</v>
      </c>
      <c r="C87" s="492"/>
      <c r="D87" s="514" t="s">
        <v>750</v>
      </c>
      <c r="E87" s="513">
        <v>0</v>
      </c>
      <c r="F87" s="543">
        <v>0</v>
      </c>
      <c r="G87" s="552">
        <f t="shared" si="4"/>
        <v>0</v>
      </c>
    </row>
    <row r="88" spans="1:7" ht="14.25">
      <c r="A88" s="505"/>
      <c r="B88" s="491">
        <v>4</v>
      </c>
      <c r="C88" s="492"/>
      <c r="D88" s="535" t="s">
        <v>751</v>
      </c>
      <c r="E88" s="513">
        <v>0</v>
      </c>
      <c r="F88" s="543">
        <v>0</v>
      </c>
      <c r="G88" s="552">
        <f t="shared" si="4"/>
        <v>0</v>
      </c>
    </row>
    <row r="89" spans="1:7" ht="15" thickBot="1">
      <c r="A89" s="505"/>
      <c r="B89" s="491"/>
      <c r="C89" s="492"/>
      <c r="D89" s="515" t="s">
        <v>752</v>
      </c>
      <c r="E89" s="536">
        <f>E83+E86+E87+E88</f>
        <v>0</v>
      </c>
      <c r="F89" s="550">
        <f>F83+F86+F87+F88</f>
        <v>0</v>
      </c>
      <c r="G89" s="562">
        <f t="shared" si="4"/>
        <v>0</v>
      </c>
    </row>
    <row r="90" spans="1:7" ht="15.75" customHeight="1" thickBot="1">
      <c r="A90" s="505"/>
      <c r="B90" s="491"/>
      <c r="C90" s="492"/>
      <c r="D90" s="515" t="s">
        <v>753</v>
      </c>
      <c r="E90" s="509">
        <f>E59+E75+E80+E89</f>
        <v>0</v>
      </c>
      <c r="F90" s="548">
        <f>F59+F75+F80+F89</f>
        <v>0</v>
      </c>
      <c r="G90" s="563">
        <f t="shared" si="4"/>
        <v>0</v>
      </c>
    </row>
    <row r="91" spans="1:7" ht="14.25">
      <c r="A91" s="505"/>
      <c r="B91" s="491"/>
      <c r="C91" s="492"/>
      <c r="D91" s="491"/>
      <c r="E91" s="511"/>
      <c r="F91" s="542"/>
      <c r="G91" s="551"/>
    </row>
    <row r="92" spans="1:7" ht="14.25">
      <c r="A92" s="505"/>
      <c r="B92" s="491"/>
      <c r="C92" s="492"/>
      <c r="D92" s="510" t="s">
        <v>754</v>
      </c>
      <c r="E92" s="511"/>
      <c r="F92" s="542"/>
      <c r="G92" s="551"/>
    </row>
    <row r="93" spans="1:7" ht="14.25">
      <c r="A93" s="505" t="s">
        <v>695</v>
      </c>
      <c r="B93" s="491">
        <v>1</v>
      </c>
      <c r="C93" s="492"/>
      <c r="D93" s="491" t="s">
        <v>755</v>
      </c>
      <c r="E93" s="513">
        <v>0</v>
      </c>
      <c r="F93" s="543">
        <v>0</v>
      </c>
      <c r="G93" s="552">
        <f>E93-F93</f>
        <v>0</v>
      </c>
    </row>
    <row r="94" spans="1:7" ht="15" thickBot="1">
      <c r="A94" s="505" t="s">
        <v>695</v>
      </c>
      <c r="B94" s="491">
        <v>2</v>
      </c>
      <c r="C94" s="492"/>
      <c r="D94" s="491" t="s">
        <v>756</v>
      </c>
      <c r="E94" s="513">
        <v>0</v>
      </c>
      <c r="F94" s="543">
        <v>0</v>
      </c>
      <c r="G94" s="552">
        <f>E94-F94</f>
        <v>0</v>
      </c>
    </row>
    <row r="95" spans="1:7" ht="15" thickBot="1">
      <c r="A95" s="505"/>
      <c r="B95" s="491"/>
      <c r="C95" s="492"/>
      <c r="D95" s="515" t="s">
        <v>757</v>
      </c>
      <c r="E95" s="509">
        <f>E93+E94</f>
        <v>0</v>
      </c>
      <c r="F95" s="548">
        <f>F93+F94</f>
        <v>0</v>
      </c>
      <c r="G95" s="563">
        <f>E95-F95</f>
        <v>0</v>
      </c>
    </row>
    <row r="96" spans="1:7" ht="15" thickBot="1">
      <c r="A96" s="505"/>
      <c r="B96" s="491"/>
      <c r="C96" s="492"/>
      <c r="D96" s="515"/>
      <c r="E96" s="511"/>
      <c r="F96" s="542"/>
      <c r="G96" s="551"/>
    </row>
    <row r="97" spans="1:7" ht="15" thickBot="1">
      <c r="A97" s="502"/>
      <c r="B97" s="503"/>
      <c r="C97" s="504"/>
      <c r="D97" s="537" t="s">
        <v>758</v>
      </c>
      <c r="E97" s="509">
        <f>E8+E55+E90+E95</f>
        <v>0</v>
      </c>
      <c r="F97" s="548">
        <f>F8+F55+F90+F95</f>
        <v>0</v>
      </c>
      <c r="G97" s="563">
        <f>E97-F97</f>
        <v>0</v>
      </c>
    </row>
    <row r="98" spans="1:6" ht="15" thickTop="1">
      <c r="A98" s="538"/>
      <c r="B98" s="491"/>
      <c r="C98" s="491"/>
      <c r="D98" s="491" t="s">
        <v>759</v>
      </c>
      <c r="E98" s="491"/>
      <c r="F98" s="491"/>
    </row>
    <row r="99" spans="1:6" ht="14.25">
      <c r="A99" s="538"/>
      <c r="B99" s="491"/>
      <c r="C99" s="491"/>
      <c r="D99" s="491" t="s">
        <v>760</v>
      </c>
      <c r="E99" s="491"/>
      <c r="F99" s="491"/>
    </row>
    <row r="100" spans="1:6" ht="14.25">
      <c r="A100" s="538"/>
      <c r="B100" s="491"/>
      <c r="C100" s="491"/>
      <c r="D100" s="491" t="s">
        <v>761</v>
      </c>
      <c r="E100" s="491"/>
      <c r="F100" s="491"/>
    </row>
    <row r="101" spans="1:6" ht="14.25">
      <c r="A101" s="538"/>
      <c r="B101" s="491"/>
      <c r="C101" s="491"/>
      <c r="D101" s="491"/>
      <c r="E101" s="491"/>
      <c r="F101" s="491"/>
    </row>
    <row r="102" spans="1:3" ht="14.25">
      <c r="A102" s="538"/>
      <c r="B102" s="491"/>
      <c r="C102" s="491"/>
    </row>
    <row r="103" spans="1:3" ht="14.25">
      <c r="A103" s="538"/>
      <c r="B103" s="491"/>
      <c r="C103" s="491"/>
    </row>
  </sheetData>
  <sheetProtection/>
  <mergeCells count="5">
    <mergeCell ref="A2:F2"/>
    <mergeCell ref="D4:D5"/>
    <mergeCell ref="E4:E5"/>
    <mergeCell ref="F4:F5"/>
    <mergeCell ref="G4:G5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0" r:id="rId1"/>
  <rowBreaks count="1" manualBreakCount="1">
    <brk id="55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G73"/>
  <sheetViews>
    <sheetView zoomScale="110" zoomScaleNormal="110" zoomScalePageLayoutView="0" workbookViewId="0" topLeftCell="A12">
      <selection activeCell="F27" sqref="F27"/>
    </sheetView>
  </sheetViews>
  <sheetFormatPr defaultColWidth="9.28125" defaultRowHeight="15"/>
  <cols>
    <col min="1" max="1" width="3.28125" style="569" customWidth="1"/>
    <col min="2" max="2" width="4.7109375" style="569" customWidth="1"/>
    <col min="3" max="3" width="2.57421875" style="569" bestFit="1" customWidth="1"/>
    <col min="4" max="4" width="53.00390625" style="569" customWidth="1"/>
    <col min="5" max="6" width="17.7109375" style="569" customWidth="1"/>
    <col min="7" max="7" width="9.28125" style="569" customWidth="1"/>
    <col min="8" max="16384" width="9.28125" style="497" customWidth="1"/>
  </cols>
  <sheetData>
    <row r="1" ht="12.75">
      <c r="A1" s="568"/>
    </row>
    <row r="2" spans="1:6" ht="21">
      <c r="A2" s="994" t="s">
        <v>763</v>
      </c>
      <c r="B2" s="994"/>
      <c r="C2" s="994"/>
      <c r="D2" s="994"/>
      <c r="E2" s="994"/>
      <c r="F2" s="994"/>
    </row>
    <row r="3" ht="13.5" thickBot="1">
      <c r="A3" s="568"/>
    </row>
    <row r="4" spans="1:7" ht="15" thickTop="1">
      <c r="A4" s="570"/>
      <c r="B4" s="571"/>
      <c r="C4" s="571"/>
      <c r="D4" s="995" t="s">
        <v>764</v>
      </c>
      <c r="E4" s="992" t="s">
        <v>655</v>
      </c>
      <c r="F4" s="992" t="s">
        <v>813</v>
      </c>
      <c r="G4" s="992" t="s">
        <v>762</v>
      </c>
    </row>
    <row r="5" spans="1:7" ht="15" customHeight="1" thickBot="1">
      <c r="A5" s="572"/>
      <c r="B5" s="573"/>
      <c r="C5" s="573"/>
      <c r="D5" s="996"/>
      <c r="E5" s="997"/>
      <c r="F5" s="997"/>
      <c r="G5" s="993"/>
    </row>
    <row r="6" spans="1:7" ht="15" thickTop="1">
      <c r="A6" s="570"/>
      <c r="B6" s="571"/>
      <c r="C6" s="574"/>
      <c r="D6" s="575" t="s">
        <v>765</v>
      </c>
      <c r="E6" s="576"/>
      <c r="F6" s="601"/>
      <c r="G6" s="609"/>
    </row>
    <row r="7" spans="1:7" ht="14.25">
      <c r="A7" s="577" t="s">
        <v>395</v>
      </c>
      <c r="B7" s="578"/>
      <c r="C7" s="579"/>
      <c r="D7" s="578" t="s">
        <v>396</v>
      </c>
      <c r="E7" s="580">
        <v>0</v>
      </c>
      <c r="F7" s="602">
        <v>0</v>
      </c>
      <c r="G7" s="611">
        <f>E7-F7</f>
        <v>0</v>
      </c>
    </row>
    <row r="8" spans="1:7" ht="14.25">
      <c r="A8" s="577" t="s">
        <v>397</v>
      </c>
      <c r="B8" s="578"/>
      <c r="C8" s="579"/>
      <c r="D8" s="578" t="s">
        <v>766</v>
      </c>
      <c r="E8" s="581">
        <f>SUM(E9:E13)</f>
        <v>0</v>
      </c>
      <c r="F8" s="603">
        <f>SUM(F9:F13)</f>
        <v>0</v>
      </c>
      <c r="G8" s="612">
        <f aca="true" t="shared" si="0" ref="G8:G17">E8-F8</f>
        <v>0</v>
      </c>
    </row>
    <row r="9" spans="1:7" ht="14.25">
      <c r="A9" s="577"/>
      <c r="B9" s="578" t="s">
        <v>399</v>
      </c>
      <c r="C9" s="579"/>
      <c r="D9" s="584" t="s">
        <v>400</v>
      </c>
      <c r="E9" s="580">
        <v>0</v>
      </c>
      <c r="F9" s="602">
        <v>0</v>
      </c>
      <c r="G9" s="611">
        <f t="shared" si="0"/>
        <v>0</v>
      </c>
    </row>
    <row r="10" spans="1:7" ht="14.25">
      <c r="A10" s="577"/>
      <c r="B10" s="578" t="s">
        <v>401</v>
      </c>
      <c r="C10" s="579"/>
      <c r="D10" s="584" t="s">
        <v>402</v>
      </c>
      <c r="E10" s="580">
        <v>0</v>
      </c>
      <c r="F10" s="602">
        <v>0</v>
      </c>
      <c r="G10" s="611">
        <f t="shared" si="0"/>
        <v>0</v>
      </c>
    </row>
    <row r="11" spans="1:7" ht="33.75" customHeight="1">
      <c r="A11" s="577"/>
      <c r="B11" s="585" t="s">
        <v>403</v>
      </c>
      <c r="C11" s="579"/>
      <c r="D11" s="586" t="s">
        <v>404</v>
      </c>
      <c r="E11" s="580">
        <v>0</v>
      </c>
      <c r="F11" s="602">
        <v>0</v>
      </c>
      <c r="G11" s="611">
        <f t="shared" si="0"/>
        <v>0</v>
      </c>
    </row>
    <row r="12" spans="1:7" ht="14.25">
      <c r="A12" s="577"/>
      <c r="B12" s="578" t="s">
        <v>767</v>
      </c>
      <c r="C12" s="579"/>
      <c r="D12" s="586" t="s">
        <v>405</v>
      </c>
      <c r="E12" s="580">
        <v>0</v>
      </c>
      <c r="F12" s="602">
        <v>0</v>
      </c>
      <c r="G12" s="611">
        <f t="shared" si="0"/>
        <v>0</v>
      </c>
    </row>
    <row r="13" spans="1:7" ht="14.25">
      <c r="A13" s="577"/>
      <c r="B13" s="578" t="s">
        <v>647</v>
      </c>
      <c r="C13" s="579"/>
      <c r="D13" s="586" t="s">
        <v>648</v>
      </c>
      <c r="E13" s="580">
        <v>0</v>
      </c>
      <c r="F13" s="602">
        <v>0</v>
      </c>
      <c r="G13" s="611">
        <f t="shared" si="0"/>
        <v>0</v>
      </c>
    </row>
    <row r="14" spans="1:7" ht="14.25">
      <c r="A14" s="577" t="s">
        <v>406</v>
      </c>
      <c r="B14" s="578"/>
      <c r="C14" s="579"/>
      <c r="D14" s="578" t="s">
        <v>768</v>
      </c>
      <c r="E14" s="580">
        <v>0</v>
      </c>
      <c r="F14" s="602">
        <v>0</v>
      </c>
      <c r="G14" s="611">
        <f t="shared" si="0"/>
        <v>0</v>
      </c>
    </row>
    <row r="15" spans="1:7" ht="14.25">
      <c r="A15" s="577" t="s">
        <v>649</v>
      </c>
      <c r="B15" s="578"/>
      <c r="C15" s="579"/>
      <c r="D15" s="493" t="s">
        <v>650</v>
      </c>
      <c r="E15" s="580">
        <v>0</v>
      </c>
      <c r="F15" s="602">
        <v>0</v>
      </c>
      <c r="G15" s="611">
        <f t="shared" si="0"/>
        <v>0</v>
      </c>
    </row>
    <row r="16" spans="1:7" ht="15" thickBot="1">
      <c r="A16" s="577" t="s">
        <v>651</v>
      </c>
      <c r="B16" s="578"/>
      <c r="C16" s="579"/>
      <c r="D16" s="493" t="s">
        <v>652</v>
      </c>
      <c r="E16" s="580">
        <v>0</v>
      </c>
      <c r="F16" s="602">
        <v>0</v>
      </c>
      <c r="G16" s="611">
        <f t="shared" si="0"/>
        <v>0</v>
      </c>
    </row>
    <row r="17" spans="1:7" ht="15" thickBot="1">
      <c r="A17" s="577"/>
      <c r="B17" s="578"/>
      <c r="C17" s="579"/>
      <c r="D17" s="587" t="s">
        <v>769</v>
      </c>
      <c r="E17" s="494">
        <f>E7+E8+E14+E15+E16</f>
        <v>0</v>
      </c>
      <c r="F17" s="604">
        <f>F7+F8+F14+F15+F16</f>
        <v>0</v>
      </c>
      <c r="G17" s="613">
        <f t="shared" si="0"/>
        <v>0</v>
      </c>
    </row>
    <row r="18" spans="1:7" ht="14.25">
      <c r="A18" s="577"/>
      <c r="B18" s="578"/>
      <c r="C18" s="579"/>
      <c r="D18" s="578"/>
      <c r="E18" s="588"/>
      <c r="F18" s="605"/>
      <c r="G18" s="610"/>
    </row>
    <row r="19" spans="1:7" ht="14.25">
      <c r="A19" s="577"/>
      <c r="B19" s="578"/>
      <c r="C19" s="579"/>
      <c r="D19" s="575" t="s">
        <v>770</v>
      </c>
      <c r="E19" s="588"/>
      <c r="F19" s="605"/>
      <c r="G19" s="610"/>
    </row>
    <row r="20" spans="1:7" ht="14.25">
      <c r="A20" s="577"/>
      <c r="B20" s="578">
        <v>1</v>
      </c>
      <c r="C20" s="579"/>
      <c r="D20" s="578" t="s">
        <v>771</v>
      </c>
      <c r="E20" s="580">
        <v>0</v>
      </c>
      <c r="F20" s="602">
        <v>0</v>
      </c>
      <c r="G20" s="611">
        <f>E20-F20</f>
        <v>0</v>
      </c>
    </row>
    <row r="21" spans="1:7" ht="14.25">
      <c r="A21" s="577"/>
      <c r="B21" s="578">
        <v>2</v>
      </c>
      <c r="C21" s="579"/>
      <c r="D21" s="578" t="s">
        <v>772</v>
      </c>
      <c r="E21" s="580">
        <v>0</v>
      </c>
      <c r="F21" s="602">
        <v>0</v>
      </c>
      <c r="G21" s="611">
        <f aca="true" t="shared" si="1" ref="G21:G27">E21-F21</f>
        <v>0</v>
      </c>
    </row>
    <row r="22" spans="1:7" ht="14.25">
      <c r="A22" s="577"/>
      <c r="B22" s="578">
        <v>3</v>
      </c>
      <c r="C22" s="579"/>
      <c r="D22" s="578" t="s">
        <v>773</v>
      </c>
      <c r="E22" s="580">
        <v>0</v>
      </c>
      <c r="F22" s="602">
        <v>0</v>
      </c>
      <c r="G22" s="611">
        <f t="shared" si="1"/>
        <v>0</v>
      </c>
    </row>
    <row r="23" spans="1:7" ht="15" thickBot="1">
      <c r="A23" s="577"/>
      <c r="B23" s="578"/>
      <c r="C23" s="579"/>
      <c r="D23" s="575"/>
      <c r="E23" s="588"/>
      <c r="F23" s="605"/>
      <c r="G23" s="611"/>
    </row>
    <row r="24" spans="1:7" ht="15" thickBot="1">
      <c r="A24" s="577"/>
      <c r="B24" s="578"/>
      <c r="C24" s="579"/>
      <c r="D24" s="587" t="s">
        <v>774</v>
      </c>
      <c r="E24" s="494">
        <f>E20+E21+E22</f>
        <v>0</v>
      </c>
      <c r="F24" s="604">
        <f>F20+F21+F22</f>
        <v>0</v>
      </c>
      <c r="G24" s="613">
        <f t="shared" si="1"/>
        <v>0</v>
      </c>
    </row>
    <row r="25" spans="1:7" ht="14.25">
      <c r="A25" s="577"/>
      <c r="B25" s="578"/>
      <c r="C25" s="579"/>
      <c r="D25" s="587"/>
      <c r="E25" s="588"/>
      <c r="F25" s="605"/>
      <c r="G25" s="610"/>
    </row>
    <row r="26" spans="1:7" ht="15" thickBot="1">
      <c r="A26" s="577"/>
      <c r="B26" s="578"/>
      <c r="C26" s="579"/>
      <c r="D26" s="589" t="s">
        <v>775</v>
      </c>
      <c r="E26" s="580">
        <v>0</v>
      </c>
      <c r="F26" s="602">
        <v>0</v>
      </c>
      <c r="G26" s="611">
        <f t="shared" si="1"/>
        <v>0</v>
      </c>
    </row>
    <row r="27" spans="1:7" ht="15" thickBot="1">
      <c r="A27" s="577"/>
      <c r="B27" s="578"/>
      <c r="C27" s="579"/>
      <c r="D27" s="587" t="s">
        <v>776</v>
      </c>
      <c r="E27" s="494">
        <f>E26</f>
        <v>0</v>
      </c>
      <c r="F27" s="604">
        <f>F26</f>
        <v>0</v>
      </c>
      <c r="G27" s="613">
        <f t="shared" si="1"/>
        <v>0</v>
      </c>
    </row>
    <row r="28" spans="1:7" ht="14.25">
      <c r="A28" s="577"/>
      <c r="B28" s="578"/>
      <c r="C28" s="579"/>
      <c r="D28" s="587"/>
      <c r="E28" s="588"/>
      <c r="F28" s="605"/>
      <c r="G28" s="610"/>
    </row>
    <row r="29" spans="1:7" ht="14.25">
      <c r="A29" s="577"/>
      <c r="B29" s="578"/>
      <c r="C29" s="579"/>
      <c r="D29" s="590" t="s">
        <v>777</v>
      </c>
      <c r="E29" s="588"/>
      <c r="F29" s="605"/>
      <c r="G29" s="610"/>
    </row>
    <row r="30" spans="1:7" ht="14.25">
      <c r="A30" s="577"/>
      <c r="B30" s="578">
        <v>1</v>
      </c>
      <c r="C30" s="579"/>
      <c r="D30" s="578" t="s">
        <v>409</v>
      </c>
      <c r="E30" s="591">
        <f>E31+E32+E33+E34</f>
        <v>0</v>
      </c>
      <c r="F30" s="606">
        <f>F31+F32+F33+F34</f>
        <v>0</v>
      </c>
      <c r="G30" s="612">
        <f>E30-F30</f>
        <v>0</v>
      </c>
    </row>
    <row r="31" spans="1:7" ht="14.25">
      <c r="A31" s="577"/>
      <c r="B31" s="578"/>
      <c r="C31" s="579" t="s">
        <v>778</v>
      </c>
      <c r="D31" s="584" t="s">
        <v>779</v>
      </c>
      <c r="E31" s="580">
        <v>0</v>
      </c>
      <c r="F31" s="602">
        <v>0</v>
      </c>
      <c r="G31" s="611">
        <f aca="true" t="shared" si="2" ref="G31:G48">E31-F31</f>
        <v>0</v>
      </c>
    </row>
    <row r="32" spans="1:7" ht="14.25">
      <c r="A32" s="577"/>
      <c r="B32" s="578"/>
      <c r="C32" s="579" t="s">
        <v>399</v>
      </c>
      <c r="D32" s="584" t="s">
        <v>780</v>
      </c>
      <c r="E32" s="580">
        <v>0</v>
      </c>
      <c r="F32" s="602">
        <v>0</v>
      </c>
      <c r="G32" s="611">
        <f t="shared" si="2"/>
        <v>0</v>
      </c>
    </row>
    <row r="33" spans="1:7" ht="14.25">
      <c r="A33" s="577"/>
      <c r="B33" s="578"/>
      <c r="C33" s="579" t="s">
        <v>401</v>
      </c>
      <c r="D33" s="584" t="s">
        <v>781</v>
      </c>
      <c r="E33" s="580">
        <v>0</v>
      </c>
      <c r="F33" s="602">
        <v>0</v>
      </c>
      <c r="G33" s="611">
        <f t="shared" si="2"/>
        <v>0</v>
      </c>
    </row>
    <row r="34" spans="1:7" ht="14.25">
      <c r="A34" s="577"/>
      <c r="B34" s="582"/>
      <c r="C34" s="579" t="s">
        <v>403</v>
      </c>
      <c r="D34" s="584" t="s">
        <v>782</v>
      </c>
      <c r="E34" s="580">
        <v>0</v>
      </c>
      <c r="F34" s="602">
        <v>0</v>
      </c>
      <c r="G34" s="611">
        <f t="shared" si="2"/>
        <v>0</v>
      </c>
    </row>
    <row r="35" spans="1:7" ht="14.25">
      <c r="A35" s="577"/>
      <c r="B35" s="578">
        <v>2</v>
      </c>
      <c r="C35" s="579"/>
      <c r="D35" s="578" t="s">
        <v>783</v>
      </c>
      <c r="E35" s="580">
        <v>0</v>
      </c>
      <c r="F35" s="602">
        <v>0</v>
      </c>
      <c r="G35" s="611">
        <f t="shared" si="2"/>
        <v>0</v>
      </c>
    </row>
    <row r="36" spans="1:7" ht="14.25">
      <c r="A36" s="577"/>
      <c r="B36" s="578">
        <v>3</v>
      </c>
      <c r="C36" s="579"/>
      <c r="D36" s="578" t="s">
        <v>784</v>
      </c>
      <c r="E36" s="580">
        <v>0</v>
      </c>
      <c r="F36" s="602">
        <v>0</v>
      </c>
      <c r="G36" s="611">
        <f t="shared" si="2"/>
        <v>0</v>
      </c>
    </row>
    <row r="37" spans="1:7" ht="14.25">
      <c r="A37" s="577"/>
      <c r="B37" s="578">
        <v>4</v>
      </c>
      <c r="C37" s="583"/>
      <c r="D37" s="592" t="s">
        <v>785</v>
      </c>
      <c r="E37" s="591">
        <f>E38+E39+E40+E41+E42</f>
        <v>0</v>
      </c>
      <c r="F37" s="606">
        <f>F38+F39+F40+F41+F42</f>
        <v>0</v>
      </c>
      <c r="G37" s="612">
        <f t="shared" si="2"/>
        <v>0</v>
      </c>
    </row>
    <row r="38" spans="1:7" ht="14.25">
      <c r="A38" s="577"/>
      <c r="B38" s="582"/>
      <c r="C38" s="579" t="s">
        <v>398</v>
      </c>
      <c r="D38" s="586" t="s">
        <v>786</v>
      </c>
      <c r="E38" s="580">
        <v>0</v>
      </c>
      <c r="F38" s="602">
        <v>0</v>
      </c>
      <c r="G38" s="611">
        <f t="shared" si="2"/>
        <v>0</v>
      </c>
    </row>
    <row r="39" spans="1:7" ht="14.25">
      <c r="A39" s="577"/>
      <c r="B39" s="582"/>
      <c r="C39" s="579" t="s">
        <v>399</v>
      </c>
      <c r="D39" s="586" t="s">
        <v>720</v>
      </c>
      <c r="E39" s="580">
        <v>0</v>
      </c>
      <c r="F39" s="602">
        <v>0</v>
      </c>
      <c r="G39" s="611">
        <f t="shared" si="2"/>
        <v>0</v>
      </c>
    </row>
    <row r="40" spans="1:7" ht="14.25">
      <c r="A40" s="577"/>
      <c r="B40" s="578"/>
      <c r="C40" s="579" t="s">
        <v>401</v>
      </c>
      <c r="D40" s="584" t="s">
        <v>716</v>
      </c>
      <c r="E40" s="580">
        <v>0</v>
      </c>
      <c r="F40" s="602">
        <v>0</v>
      </c>
      <c r="G40" s="611">
        <f t="shared" si="2"/>
        <v>0</v>
      </c>
    </row>
    <row r="41" spans="1:7" ht="14.25">
      <c r="A41" s="577"/>
      <c r="B41" s="578"/>
      <c r="C41" s="579" t="s">
        <v>403</v>
      </c>
      <c r="D41" s="584" t="s">
        <v>717</v>
      </c>
      <c r="E41" s="580">
        <v>0</v>
      </c>
      <c r="F41" s="602">
        <v>0</v>
      </c>
      <c r="G41" s="611">
        <f t="shared" si="2"/>
        <v>0</v>
      </c>
    </row>
    <row r="42" spans="1:7" ht="14.25">
      <c r="A42" s="577"/>
      <c r="B42" s="578"/>
      <c r="C42" s="579" t="s">
        <v>767</v>
      </c>
      <c r="D42" s="584" t="s">
        <v>718</v>
      </c>
      <c r="E42" s="580">
        <v>0</v>
      </c>
      <c r="F42" s="602">
        <v>0</v>
      </c>
      <c r="G42" s="611">
        <f t="shared" si="2"/>
        <v>0</v>
      </c>
    </row>
    <row r="43" spans="1:7" ht="14.25">
      <c r="A43" s="577"/>
      <c r="B43" s="578">
        <v>5</v>
      </c>
      <c r="C43" s="579"/>
      <c r="D43" s="578" t="s">
        <v>787</v>
      </c>
      <c r="E43" s="591">
        <f>E44+E45+E46+E47</f>
        <v>0</v>
      </c>
      <c r="F43" s="606">
        <f>F44+F45+F46+F47</f>
        <v>0</v>
      </c>
      <c r="G43" s="612">
        <f t="shared" si="2"/>
        <v>0</v>
      </c>
    </row>
    <row r="44" spans="1:7" ht="14.25">
      <c r="A44" s="577"/>
      <c r="B44" s="578"/>
      <c r="C44" s="579" t="s">
        <v>398</v>
      </c>
      <c r="D44" s="584" t="s">
        <v>788</v>
      </c>
      <c r="E44" s="580">
        <v>0</v>
      </c>
      <c r="F44" s="602">
        <v>0</v>
      </c>
      <c r="G44" s="611">
        <f t="shared" si="2"/>
        <v>0</v>
      </c>
    </row>
    <row r="45" spans="1:7" ht="14.25">
      <c r="A45" s="577"/>
      <c r="B45" s="578"/>
      <c r="C45" s="579" t="s">
        <v>399</v>
      </c>
      <c r="D45" s="584" t="s">
        <v>789</v>
      </c>
      <c r="E45" s="580">
        <v>0</v>
      </c>
      <c r="F45" s="602">
        <v>0</v>
      </c>
      <c r="G45" s="611">
        <f t="shared" si="2"/>
        <v>0</v>
      </c>
    </row>
    <row r="46" spans="1:7" ht="14.25">
      <c r="A46" s="577"/>
      <c r="B46" s="578"/>
      <c r="C46" s="579" t="s">
        <v>401</v>
      </c>
      <c r="D46" s="584" t="s">
        <v>790</v>
      </c>
      <c r="E46" s="580">
        <v>0</v>
      </c>
      <c r="F46" s="602">
        <v>0</v>
      </c>
      <c r="G46" s="611">
        <f t="shared" si="2"/>
        <v>0</v>
      </c>
    </row>
    <row r="47" spans="1:7" ht="15" thickBot="1">
      <c r="A47" s="577"/>
      <c r="B47" s="578"/>
      <c r="C47" s="579" t="s">
        <v>403</v>
      </c>
      <c r="D47" s="584" t="s">
        <v>740</v>
      </c>
      <c r="E47" s="580">
        <v>0</v>
      </c>
      <c r="F47" s="602">
        <v>0</v>
      </c>
      <c r="G47" s="611">
        <f t="shared" si="2"/>
        <v>0</v>
      </c>
    </row>
    <row r="48" spans="1:7" ht="15" thickBot="1">
      <c r="A48" s="593"/>
      <c r="B48" s="594"/>
      <c r="C48" s="595"/>
      <c r="D48" s="596" t="s">
        <v>791</v>
      </c>
      <c r="E48" s="494">
        <f>E30+E35+E36+E37+E43</f>
        <v>0</v>
      </c>
      <c r="F48" s="604">
        <f>F30+F35+F36+F37+F43</f>
        <v>0</v>
      </c>
      <c r="G48" s="613">
        <f t="shared" si="2"/>
        <v>0</v>
      </c>
    </row>
    <row r="49" spans="1:7" ht="14.25">
      <c r="A49" s="577"/>
      <c r="B49" s="578"/>
      <c r="C49" s="579"/>
      <c r="D49" s="578"/>
      <c r="E49" s="588"/>
      <c r="F49" s="605"/>
      <c r="G49" s="610"/>
    </row>
    <row r="50" spans="1:7" ht="14.25">
      <c r="A50" s="577"/>
      <c r="B50" s="578"/>
      <c r="C50" s="579"/>
      <c r="D50" s="590" t="s">
        <v>792</v>
      </c>
      <c r="E50" s="588"/>
      <c r="F50" s="605"/>
      <c r="G50" s="610"/>
    </row>
    <row r="51" spans="1:7" ht="14.25">
      <c r="A51" s="577" t="s">
        <v>395</v>
      </c>
      <c r="B51" s="578"/>
      <c r="C51" s="579"/>
      <c r="D51" s="578" t="s">
        <v>793</v>
      </c>
      <c r="E51" s="580">
        <v>0</v>
      </c>
      <c r="F51" s="602">
        <v>0</v>
      </c>
      <c r="G51" s="611">
        <f>E51-F51</f>
        <v>0</v>
      </c>
    </row>
    <row r="52" spans="1:7" ht="14.25">
      <c r="A52" s="577" t="s">
        <v>397</v>
      </c>
      <c r="B52" s="578"/>
      <c r="C52" s="579"/>
      <c r="D52" s="578" t="s">
        <v>794</v>
      </c>
      <c r="E52" s="591">
        <f>E53+E56+E57</f>
        <v>0</v>
      </c>
      <c r="F52" s="606">
        <f>F53+F56+F57</f>
        <v>0</v>
      </c>
      <c r="G52" s="612">
        <f aca="true" t="shared" si="3" ref="G52:G60">E52-F52</f>
        <v>0</v>
      </c>
    </row>
    <row r="53" spans="1:7" ht="14.25">
      <c r="A53" s="577"/>
      <c r="B53" s="578">
        <v>1</v>
      </c>
      <c r="C53" s="579"/>
      <c r="D53" s="578" t="s">
        <v>795</v>
      </c>
      <c r="E53" s="591">
        <f>E54+E55</f>
        <v>0</v>
      </c>
      <c r="F53" s="606">
        <f>F54+F55</f>
        <v>0</v>
      </c>
      <c r="G53" s="612">
        <f t="shared" si="3"/>
        <v>0</v>
      </c>
    </row>
    <row r="54" spans="1:7" ht="14.25">
      <c r="A54" s="577"/>
      <c r="B54" s="578"/>
      <c r="C54" s="579" t="s">
        <v>398</v>
      </c>
      <c r="D54" s="578" t="s">
        <v>796</v>
      </c>
      <c r="E54" s="580">
        <v>0</v>
      </c>
      <c r="F54" s="602">
        <v>0</v>
      </c>
      <c r="G54" s="611">
        <f t="shared" si="3"/>
        <v>0</v>
      </c>
    </row>
    <row r="55" spans="1:7" ht="14.25">
      <c r="A55" s="577"/>
      <c r="B55" s="578"/>
      <c r="C55" s="579" t="s">
        <v>399</v>
      </c>
      <c r="D55" s="578" t="s">
        <v>797</v>
      </c>
      <c r="E55" s="580">
        <v>0</v>
      </c>
      <c r="F55" s="602">
        <v>0</v>
      </c>
      <c r="G55" s="611">
        <f t="shared" si="3"/>
        <v>0</v>
      </c>
    </row>
    <row r="56" spans="1:7" ht="14.25">
      <c r="A56" s="577"/>
      <c r="B56" s="578">
        <v>2</v>
      </c>
      <c r="C56" s="579"/>
      <c r="D56" s="578" t="s">
        <v>798</v>
      </c>
      <c r="E56" s="580">
        <v>0</v>
      </c>
      <c r="F56" s="602">
        <v>0</v>
      </c>
      <c r="G56" s="611">
        <f t="shared" si="3"/>
        <v>0</v>
      </c>
    </row>
    <row r="57" spans="1:7" ht="15" thickBot="1">
      <c r="A57" s="577"/>
      <c r="B57" s="578">
        <v>3</v>
      </c>
      <c r="C57" s="579"/>
      <c r="D57" s="578" t="s">
        <v>799</v>
      </c>
      <c r="E57" s="580">
        <v>0</v>
      </c>
      <c r="F57" s="602">
        <v>0</v>
      </c>
      <c r="G57" s="611">
        <f t="shared" si="3"/>
        <v>0</v>
      </c>
    </row>
    <row r="58" spans="1:7" ht="15" thickBot="1">
      <c r="A58" s="577"/>
      <c r="B58" s="578"/>
      <c r="C58" s="579"/>
      <c r="D58" s="587" t="s">
        <v>800</v>
      </c>
      <c r="E58" s="494">
        <f>E51+E52</f>
        <v>0</v>
      </c>
      <c r="F58" s="604">
        <f>F51+F52</f>
        <v>0</v>
      </c>
      <c r="G58" s="613">
        <f t="shared" si="3"/>
        <v>0</v>
      </c>
    </row>
    <row r="59" spans="1:7" ht="15" thickBot="1">
      <c r="A59" s="577"/>
      <c r="B59" s="578"/>
      <c r="C59" s="579"/>
      <c r="D59" s="578"/>
      <c r="E59" s="588"/>
      <c r="F59" s="607"/>
      <c r="G59" s="610"/>
    </row>
    <row r="60" spans="1:7" ht="15" thickBot="1">
      <c r="A60" s="577"/>
      <c r="B60" s="578"/>
      <c r="C60" s="579"/>
      <c r="D60" s="587" t="s">
        <v>801</v>
      </c>
      <c r="E60" s="494">
        <f>+E58+E48+E27+E24+E17</f>
        <v>0</v>
      </c>
      <c r="F60" s="604">
        <f>+F58+F48+F27+F24+F17</f>
        <v>0</v>
      </c>
      <c r="G60" s="613">
        <f t="shared" si="3"/>
        <v>0</v>
      </c>
    </row>
    <row r="61" spans="1:7" ht="14.25">
      <c r="A61" s="577"/>
      <c r="B61" s="578"/>
      <c r="C61" s="579"/>
      <c r="D61" s="587"/>
      <c r="E61" s="597"/>
      <c r="F61" s="608"/>
      <c r="G61" s="610"/>
    </row>
    <row r="62" spans="1:7" ht="14.25">
      <c r="A62" s="577"/>
      <c r="B62" s="578"/>
      <c r="C62" s="579"/>
      <c r="D62" s="598" t="s">
        <v>802</v>
      </c>
      <c r="E62" s="588"/>
      <c r="F62" s="605"/>
      <c r="G62" s="610"/>
    </row>
    <row r="63" spans="1:7" ht="14.25">
      <c r="A63" s="577"/>
      <c r="B63" s="578"/>
      <c r="C63" s="579"/>
      <c r="D63" s="578" t="s">
        <v>803</v>
      </c>
      <c r="E63" s="580">
        <v>0</v>
      </c>
      <c r="F63" s="602">
        <v>0</v>
      </c>
      <c r="G63" s="611">
        <f>E63-F63</f>
        <v>0</v>
      </c>
    </row>
    <row r="64" spans="1:7" ht="14.25">
      <c r="A64" s="577"/>
      <c r="B64" s="578"/>
      <c r="C64" s="579"/>
      <c r="D64" s="578" t="s">
        <v>804</v>
      </c>
      <c r="E64" s="580">
        <v>0</v>
      </c>
      <c r="F64" s="602">
        <v>0</v>
      </c>
      <c r="G64" s="611">
        <f aca="true" t="shared" si="4" ref="G64:G70">E64-F64</f>
        <v>0</v>
      </c>
    </row>
    <row r="65" spans="1:7" ht="14.25">
      <c r="A65" s="577"/>
      <c r="B65" s="578"/>
      <c r="C65" s="579"/>
      <c r="D65" s="578" t="s">
        <v>805</v>
      </c>
      <c r="E65" s="580">
        <v>0</v>
      </c>
      <c r="F65" s="602">
        <v>0</v>
      </c>
      <c r="G65" s="611">
        <f t="shared" si="4"/>
        <v>0</v>
      </c>
    </row>
    <row r="66" spans="1:7" ht="14.25">
      <c r="A66" s="577"/>
      <c r="B66" s="578"/>
      <c r="C66" s="579"/>
      <c r="D66" s="578" t="s">
        <v>806</v>
      </c>
      <c r="E66" s="580">
        <v>0</v>
      </c>
      <c r="F66" s="602">
        <v>0</v>
      </c>
      <c r="G66" s="611">
        <f t="shared" si="4"/>
        <v>0</v>
      </c>
    </row>
    <row r="67" spans="1:7" ht="14.25">
      <c r="A67" s="577"/>
      <c r="B67" s="578"/>
      <c r="C67" s="579"/>
      <c r="D67" s="578" t="s">
        <v>807</v>
      </c>
      <c r="E67" s="580">
        <v>0</v>
      </c>
      <c r="F67" s="602">
        <v>0</v>
      </c>
      <c r="G67" s="611">
        <f t="shared" si="4"/>
        <v>0</v>
      </c>
    </row>
    <row r="68" spans="1:7" ht="14.25">
      <c r="A68" s="577"/>
      <c r="B68" s="578"/>
      <c r="C68" s="579"/>
      <c r="D68" s="578" t="s">
        <v>808</v>
      </c>
      <c r="E68" s="580">
        <v>0</v>
      </c>
      <c r="F68" s="602">
        <v>0</v>
      </c>
      <c r="G68" s="611">
        <f t="shared" si="4"/>
        <v>0</v>
      </c>
    </row>
    <row r="69" spans="1:7" ht="15" thickBot="1">
      <c r="A69" s="577"/>
      <c r="B69" s="578"/>
      <c r="C69" s="579"/>
      <c r="D69" s="578" t="s">
        <v>809</v>
      </c>
      <c r="E69" s="580">
        <v>0</v>
      </c>
      <c r="F69" s="602">
        <v>0</v>
      </c>
      <c r="G69" s="611">
        <f t="shared" si="4"/>
        <v>0</v>
      </c>
    </row>
    <row r="70" spans="1:7" ht="15" thickBot="1">
      <c r="A70" s="572"/>
      <c r="B70" s="573"/>
      <c r="C70" s="599"/>
      <c r="D70" s="600" t="s">
        <v>810</v>
      </c>
      <c r="E70" s="494">
        <f>E63+E64+E65+E66+E67+E68+E69</f>
        <v>0</v>
      </c>
      <c r="F70" s="604">
        <f>F63+F64+F65+F66+F67+F68+F69</f>
        <v>0</v>
      </c>
      <c r="G70" s="613">
        <f t="shared" si="4"/>
        <v>0</v>
      </c>
    </row>
    <row r="71" spans="1:6" ht="15" thickTop="1">
      <c r="A71" s="578"/>
      <c r="B71" s="578"/>
      <c r="C71" s="578"/>
      <c r="D71" s="578"/>
      <c r="E71" s="578"/>
      <c r="F71" s="578"/>
    </row>
    <row r="72" spans="1:6" ht="14.25">
      <c r="A72" s="578"/>
      <c r="B72" s="578"/>
      <c r="C72" s="578"/>
      <c r="D72" s="991" t="s">
        <v>811</v>
      </c>
      <c r="E72" s="991"/>
      <c r="F72" s="991"/>
    </row>
    <row r="73" spans="1:6" ht="14.25">
      <c r="A73" s="578"/>
      <c r="B73" s="578"/>
      <c r="C73" s="578"/>
      <c r="D73" s="991" t="s">
        <v>812</v>
      </c>
      <c r="E73" s="991"/>
      <c r="F73" s="991"/>
    </row>
  </sheetData>
  <sheetProtection/>
  <mergeCells count="7">
    <mergeCell ref="D73:F73"/>
    <mergeCell ref="G4:G5"/>
    <mergeCell ref="A2:F2"/>
    <mergeCell ref="D4:D5"/>
    <mergeCell ref="E4:E5"/>
    <mergeCell ref="F4:F5"/>
    <mergeCell ref="D72:F72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D38"/>
  <sheetViews>
    <sheetView zoomScalePageLayoutView="0" workbookViewId="0" topLeftCell="A13">
      <selection activeCell="A14" sqref="A14"/>
    </sheetView>
  </sheetViews>
  <sheetFormatPr defaultColWidth="9.140625" defaultRowHeight="15"/>
  <cols>
    <col min="2" max="2" width="48.00390625" style="0" bestFit="1" customWidth="1"/>
    <col min="3" max="3" width="24.7109375" style="0" customWidth="1"/>
    <col min="4" max="4" width="15.28125" style="0" customWidth="1"/>
    <col min="5" max="5" width="10.7109375" style="0" customWidth="1"/>
  </cols>
  <sheetData>
    <row r="3" spans="1:3" ht="14.25">
      <c r="A3" s="272" t="s">
        <v>391</v>
      </c>
      <c r="B3" s="5" t="s">
        <v>665</v>
      </c>
      <c r="C3" s="132"/>
    </row>
    <row r="4" spans="1:3" ht="14.25">
      <c r="A4" s="272" t="s">
        <v>156</v>
      </c>
      <c r="B4" s="5" t="s">
        <v>666</v>
      </c>
      <c r="C4" s="132"/>
    </row>
    <row r="5" spans="1:3" ht="14.25">
      <c r="A5" s="272" t="s">
        <v>391</v>
      </c>
      <c r="B5" s="5" t="s">
        <v>668</v>
      </c>
      <c r="C5" s="132"/>
    </row>
    <row r="6" spans="1:3" ht="14.25">
      <c r="A6" s="272" t="s">
        <v>156</v>
      </c>
      <c r="B6" s="5" t="s">
        <v>669</v>
      </c>
      <c r="C6" s="132"/>
    </row>
    <row r="7" spans="1:3" ht="14.25">
      <c r="A7" s="272" t="s">
        <v>158</v>
      </c>
      <c r="B7" s="496" t="s">
        <v>667</v>
      </c>
      <c r="C7" s="132"/>
    </row>
    <row r="8" spans="1:3" ht="14.25">
      <c r="A8" s="272" t="s">
        <v>158</v>
      </c>
      <c r="B8" s="5" t="s">
        <v>392</v>
      </c>
      <c r="C8" s="132"/>
    </row>
    <row r="9" spans="1:3" ht="14.25">
      <c r="A9" s="272" t="s">
        <v>158</v>
      </c>
      <c r="B9" s="135" t="s">
        <v>670</v>
      </c>
      <c r="C9" s="132"/>
    </row>
    <row r="10" spans="2:3" ht="14.25">
      <c r="B10" s="271" t="s">
        <v>393</v>
      </c>
      <c r="C10" s="132">
        <f>C3+C4+C5+C6+-C7-C8-C9</f>
        <v>0</v>
      </c>
    </row>
    <row r="11" ht="14.25">
      <c r="C11" s="225"/>
    </row>
    <row r="13" spans="1:3" ht="14.25">
      <c r="A13" s="487"/>
      <c r="B13" s="488"/>
      <c r="C13" s="489"/>
    </row>
    <row r="15" spans="2:3" ht="14.25">
      <c r="B15" s="614" t="s">
        <v>815</v>
      </c>
      <c r="C15" s="158" t="s">
        <v>334</v>
      </c>
    </row>
    <row r="16" spans="2:3" ht="14.25">
      <c r="B16" s="5" t="s">
        <v>407</v>
      </c>
      <c r="C16" s="132"/>
    </row>
    <row r="17" spans="2:3" ht="14.25">
      <c r="B17" s="5" t="s">
        <v>816</v>
      </c>
      <c r="C17" s="132"/>
    </row>
    <row r="18" spans="2:3" ht="14.25">
      <c r="B18" s="5" t="s">
        <v>814</v>
      </c>
      <c r="C18" s="132"/>
    </row>
    <row r="19" spans="2:3" ht="14.25">
      <c r="B19" s="5" t="s">
        <v>820</v>
      </c>
      <c r="C19" s="132"/>
    </row>
    <row r="20" spans="2:3" ht="14.25">
      <c r="B20" s="226" t="s">
        <v>69</v>
      </c>
      <c r="C20" s="132">
        <f>SUM(C16:C19)</f>
        <v>0</v>
      </c>
    </row>
    <row r="22" spans="2:3" ht="14.25">
      <c r="B22" s="614" t="s">
        <v>817</v>
      </c>
      <c r="C22" s="158" t="s">
        <v>334</v>
      </c>
    </row>
    <row r="23" spans="2:3" ht="28.5">
      <c r="B23" s="135" t="s">
        <v>818</v>
      </c>
      <c r="C23" s="132"/>
    </row>
    <row r="24" spans="2:3" ht="14.25">
      <c r="B24" s="5" t="s">
        <v>819</v>
      </c>
      <c r="C24" s="132"/>
    </row>
    <row r="25" spans="2:3" ht="28.5">
      <c r="B25" s="135" t="s">
        <v>821</v>
      </c>
      <c r="C25" s="132"/>
    </row>
    <row r="26" spans="2:3" ht="14.25">
      <c r="B26" s="226" t="s">
        <v>69</v>
      </c>
      <c r="C26" s="132">
        <f>SUM(C23:C25)</f>
        <v>0</v>
      </c>
    </row>
    <row r="29" spans="1:4" ht="14.25">
      <c r="A29" s="101" t="s">
        <v>391</v>
      </c>
      <c r="B29" s="5" t="s">
        <v>408</v>
      </c>
      <c r="C29" s="273"/>
      <c r="D29" s="227"/>
    </row>
    <row r="30" spans="1:4" ht="14.25">
      <c r="A30" s="270" t="s">
        <v>158</v>
      </c>
      <c r="B30" s="5" t="s">
        <v>409</v>
      </c>
      <c r="C30" s="274"/>
      <c r="D30" s="228"/>
    </row>
    <row r="31" spans="1:4" ht="14.25">
      <c r="A31" s="270" t="s">
        <v>158</v>
      </c>
      <c r="B31" s="5" t="s">
        <v>822</v>
      </c>
      <c r="C31" s="274"/>
      <c r="D31" s="228"/>
    </row>
    <row r="32" spans="1:4" ht="14.25">
      <c r="A32" s="101" t="s">
        <v>156</v>
      </c>
      <c r="B32" s="5" t="s">
        <v>410</v>
      </c>
      <c r="C32" s="273"/>
      <c r="D32" s="227"/>
    </row>
    <row r="33" spans="1:4" ht="14.25">
      <c r="A33" s="101" t="s">
        <v>156</v>
      </c>
      <c r="B33" s="5" t="s">
        <v>411</v>
      </c>
      <c r="C33" s="273"/>
      <c r="D33" s="227"/>
    </row>
    <row r="34" spans="1:4" ht="14.25">
      <c r="A34" s="270" t="s">
        <v>158</v>
      </c>
      <c r="B34" s="5" t="s">
        <v>412</v>
      </c>
      <c r="C34" s="274"/>
      <c r="D34" s="228"/>
    </row>
    <row r="35" spans="1:4" ht="14.25">
      <c r="A35" s="102" t="s">
        <v>156</v>
      </c>
      <c r="B35" s="135" t="s">
        <v>413</v>
      </c>
      <c r="C35" s="275"/>
      <c r="D35" s="227"/>
    </row>
    <row r="36" spans="1:4" ht="14.25">
      <c r="A36" s="5"/>
      <c r="B36" s="226" t="s">
        <v>414</v>
      </c>
      <c r="C36" s="276">
        <f>C29-C30-C31+C32+C33-C34+C35</f>
        <v>0</v>
      </c>
      <c r="D36" s="227"/>
    </row>
    <row r="37" spans="1:4" ht="14.25">
      <c r="A37" s="278"/>
      <c r="B37" s="278" t="s">
        <v>394</v>
      </c>
      <c r="C37" s="279"/>
      <c r="D37" s="229">
        <f>D29-D30-D31+D33-D36</f>
        <v>0</v>
      </c>
    </row>
    <row r="38" spans="1:4" ht="14.25">
      <c r="A38" s="278"/>
      <c r="B38" s="278" t="s">
        <v>415</v>
      </c>
      <c r="C38" s="279"/>
      <c r="D38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61.28125" style="0" customWidth="1"/>
    <col min="4" max="4" width="10.7109375" style="0" bestFit="1" customWidth="1"/>
  </cols>
  <sheetData>
    <row r="2" spans="2:4" ht="15.75">
      <c r="B2" s="55" t="s">
        <v>636</v>
      </c>
      <c r="C2" s="818">
        <v>0</v>
      </c>
      <c r="D2" s="819"/>
    </row>
    <row r="3" spans="2:4" ht="15.75">
      <c r="B3" s="55" t="s">
        <v>637</v>
      </c>
      <c r="C3" s="818">
        <v>0</v>
      </c>
      <c r="D3" s="819"/>
    </row>
    <row r="5" spans="2:6" ht="15.75">
      <c r="B5" s="820"/>
      <c r="C5" s="820"/>
      <c r="D5" s="56">
        <v>2019</v>
      </c>
      <c r="E5" s="56">
        <f>D5+1</f>
        <v>2020</v>
      </c>
      <c r="F5" s="56">
        <f>E5+1</f>
        <v>2021</v>
      </c>
    </row>
    <row r="6" spans="2:6" ht="15.75">
      <c r="B6" s="821" t="s">
        <v>52</v>
      </c>
      <c r="C6" s="821"/>
      <c r="D6" s="106">
        <v>0</v>
      </c>
      <c r="E6" s="106">
        <v>0</v>
      </c>
      <c r="F6" s="106">
        <v>0</v>
      </c>
    </row>
    <row r="7" spans="2:6" ht="15">
      <c r="B7" s="822" t="s">
        <v>264</v>
      </c>
      <c r="C7" s="822"/>
      <c r="D7" s="106">
        <v>0</v>
      </c>
      <c r="E7" s="106">
        <v>0</v>
      </c>
      <c r="F7" s="106">
        <v>0</v>
      </c>
    </row>
    <row r="9" spans="2:6" ht="15">
      <c r="B9" s="57" t="s">
        <v>263</v>
      </c>
      <c r="C9" s="58"/>
      <c r="D9" s="58"/>
      <c r="E9" s="58"/>
      <c r="F9" s="58"/>
    </row>
    <row r="10" spans="2:6" ht="15">
      <c r="B10" s="59" t="s">
        <v>53</v>
      </c>
      <c r="C10" s="60" t="s">
        <v>54</v>
      </c>
      <c r="D10" s="56">
        <v>2019</v>
      </c>
      <c r="E10" s="56">
        <f>D10+1</f>
        <v>2020</v>
      </c>
      <c r="F10" s="56">
        <f>E10+1</f>
        <v>2021</v>
      </c>
    </row>
    <row r="11" spans="2:6" ht="15.75">
      <c r="B11" s="55" t="s">
        <v>55</v>
      </c>
      <c r="C11" s="61" t="s">
        <v>56</v>
      </c>
      <c r="D11" s="107">
        <v>100</v>
      </c>
      <c r="E11" s="107">
        <v>0</v>
      </c>
      <c r="F11" s="107">
        <v>0</v>
      </c>
    </row>
    <row r="12" spans="2:6" ht="15.75">
      <c r="B12" s="55" t="s">
        <v>57</v>
      </c>
      <c r="C12" s="61" t="s">
        <v>56</v>
      </c>
      <c r="D12" s="107">
        <v>0</v>
      </c>
      <c r="E12" s="107">
        <v>0</v>
      </c>
      <c r="F12" s="107">
        <v>0</v>
      </c>
    </row>
    <row r="13" spans="2:6" ht="15.75">
      <c r="B13" s="55" t="s">
        <v>58</v>
      </c>
      <c r="C13" s="61" t="s">
        <v>59</v>
      </c>
      <c r="D13" s="107">
        <f>SUM(D11:D12)</f>
        <v>100</v>
      </c>
      <c r="E13" s="107">
        <f>SUM(E11:E12)</f>
        <v>0</v>
      </c>
      <c r="F13" s="107">
        <f>SUM(F11:F12)</f>
        <v>0</v>
      </c>
    </row>
    <row r="14" spans="2:6" ht="15.75">
      <c r="B14" s="55" t="s">
        <v>60</v>
      </c>
      <c r="C14" s="61" t="s">
        <v>56</v>
      </c>
      <c r="D14" s="107">
        <v>0</v>
      </c>
      <c r="E14" s="107">
        <v>0</v>
      </c>
      <c r="F14" s="107">
        <v>0</v>
      </c>
    </row>
    <row r="15" spans="2:6" ht="15.75">
      <c r="B15" s="55" t="s">
        <v>61</v>
      </c>
      <c r="C15" s="61" t="s">
        <v>62</v>
      </c>
      <c r="D15" s="107">
        <v>0</v>
      </c>
      <c r="E15" s="107">
        <v>0</v>
      </c>
      <c r="F15" s="107">
        <v>0</v>
      </c>
    </row>
    <row r="16" spans="2:6" ht="15.75">
      <c r="B16" s="55" t="s">
        <v>63</v>
      </c>
      <c r="C16" s="61" t="s">
        <v>59</v>
      </c>
      <c r="D16" s="107">
        <f>D13+D14-D15</f>
        <v>100</v>
      </c>
      <c r="E16" s="107">
        <f>E13+E14-E15</f>
        <v>0</v>
      </c>
      <c r="F16" s="107">
        <f>F13+F14-F15</f>
        <v>0</v>
      </c>
    </row>
    <row r="17" spans="2:6" ht="15.75">
      <c r="B17" s="55" t="s">
        <v>64</v>
      </c>
      <c r="C17" s="61" t="s">
        <v>62</v>
      </c>
      <c r="D17" s="107">
        <v>0</v>
      </c>
      <c r="E17" s="107">
        <v>0</v>
      </c>
      <c r="F17" s="107">
        <v>0</v>
      </c>
    </row>
    <row r="18" spans="2:6" ht="15.75">
      <c r="B18" s="55" t="s">
        <v>65</v>
      </c>
      <c r="C18" s="61" t="s">
        <v>59</v>
      </c>
      <c r="D18" s="107">
        <f>D16-D17</f>
        <v>100</v>
      </c>
      <c r="E18" s="107">
        <f>E16-E17</f>
        <v>0</v>
      </c>
      <c r="F18" s="107">
        <f>F16-F17</f>
        <v>0</v>
      </c>
    </row>
    <row r="20" spans="2:6" ht="15">
      <c r="B20" s="823" t="s">
        <v>1043</v>
      </c>
      <c r="C20" s="824"/>
      <c r="D20" s="56">
        <v>2019</v>
      </c>
      <c r="E20" s="56">
        <f>D20+1</f>
        <v>2020</v>
      </c>
      <c r="F20" s="56">
        <f>E20+1</f>
        <v>2021</v>
      </c>
    </row>
    <row r="21" spans="2:6" ht="15.75">
      <c r="B21" s="825" t="s">
        <v>117</v>
      </c>
      <c r="C21" s="825"/>
      <c r="D21" s="106">
        <v>0</v>
      </c>
      <c r="E21" s="106">
        <v>0</v>
      </c>
      <c r="F21" s="106">
        <v>0</v>
      </c>
    </row>
    <row r="22" spans="2:6" ht="15.75">
      <c r="B22" s="825" t="s">
        <v>118</v>
      </c>
      <c r="C22" s="825"/>
      <c r="D22" s="106">
        <v>0</v>
      </c>
      <c r="E22" s="106">
        <v>0</v>
      </c>
      <c r="F22" s="106">
        <v>0</v>
      </c>
    </row>
    <row r="23" spans="2:6" ht="15.75">
      <c r="B23" s="825" t="s">
        <v>119</v>
      </c>
      <c r="C23" s="825"/>
      <c r="D23" s="106">
        <v>0</v>
      </c>
      <c r="E23" s="106">
        <v>0</v>
      </c>
      <c r="F23" s="106">
        <v>0</v>
      </c>
    </row>
    <row r="24" spans="2:6" ht="15.75">
      <c r="B24" s="825" t="s">
        <v>120</v>
      </c>
      <c r="C24" s="825"/>
      <c r="D24" s="108"/>
      <c r="E24" s="108"/>
      <c r="F24" s="106">
        <v>0</v>
      </c>
    </row>
    <row r="25" spans="2:6" ht="15.75">
      <c r="B25" s="825" t="s">
        <v>121</v>
      </c>
      <c r="C25" s="825"/>
      <c r="D25" s="106">
        <v>0</v>
      </c>
      <c r="E25" s="106">
        <v>0</v>
      </c>
      <c r="F25" s="106">
        <v>0</v>
      </c>
    </row>
    <row r="26" spans="2:6" ht="15.75">
      <c r="B26" s="825" t="s">
        <v>122</v>
      </c>
      <c r="C26" s="825"/>
      <c r="D26" s="106">
        <v>0</v>
      </c>
      <c r="E26" s="106">
        <v>0</v>
      </c>
      <c r="F26" s="106">
        <v>0</v>
      </c>
    </row>
    <row r="27" spans="2:6" ht="14.25">
      <c r="B27" s="277" t="s">
        <v>123</v>
      </c>
      <c r="C27" s="77"/>
      <c r="D27" s="78"/>
      <c r="E27" s="78"/>
      <c r="F27" s="58"/>
    </row>
    <row r="28" spans="2:6" ht="14.25">
      <c r="B28" s="58"/>
      <c r="C28" s="58"/>
      <c r="D28" s="58"/>
      <c r="E28" s="58"/>
      <c r="F28" s="58"/>
    </row>
  </sheetData>
  <sheetProtection/>
  <mergeCells count="12">
    <mergeCell ref="B21:C21"/>
    <mergeCell ref="B22:C22"/>
    <mergeCell ref="B23:C23"/>
    <mergeCell ref="B24:C24"/>
    <mergeCell ref="B25:C25"/>
    <mergeCell ref="B26:C26"/>
    <mergeCell ref="C2:D2"/>
    <mergeCell ref="C3:D3"/>
    <mergeCell ref="B5:C5"/>
    <mergeCell ref="B6:C6"/>
    <mergeCell ref="B7:C7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1"/>
  <sheetViews>
    <sheetView zoomScale="90" zoomScaleNormal="90" zoomScalePageLayoutView="0" workbookViewId="0" topLeftCell="B96">
      <selection activeCell="B99" sqref="B99:D103"/>
    </sheetView>
  </sheetViews>
  <sheetFormatPr defaultColWidth="9.28125" defaultRowHeight="15"/>
  <cols>
    <col min="1" max="1" width="9.28125" style="658" customWidth="1"/>
    <col min="2" max="2" width="84.00390625" style="658" customWidth="1"/>
    <col min="3" max="3" width="19.28125" style="225" customWidth="1"/>
    <col min="4" max="4" width="18.28125" style="225" customWidth="1"/>
    <col min="5" max="5" width="14.57421875" style="225" customWidth="1"/>
    <col min="6" max="6" width="13.7109375" style="658" customWidth="1"/>
    <col min="7" max="7" width="14.00390625" style="658" customWidth="1"/>
    <col min="8" max="8" width="14.28125" style="658" customWidth="1"/>
    <col min="9" max="16384" width="9.28125" style="658" customWidth="1"/>
  </cols>
  <sheetData>
    <row r="1" ht="8.25" customHeight="1">
      <c r="A1" s="294"/>
    </row>
    <row r="2" spans="1:11" ht="21">
      <c r="A2" s="1003" t="s">
        <v>935</v>
      </c>
      <c r="B2" s="1003"/>
      <c r="C2" s="1003"/>
      <c r="D2" s="1003"/>
      <c r="E2" s="1003"/>
      <c r="F2" s="1003"/>
      <c r="G2" s="1003"/>
      <c r="H2" s="1003"/>
      <c r="K2" s="294"/>
    </row>
    <row r="3" spans="1:11" ht="32.25" customHeight="1">
      <c r="A3" s="851" t="s">
        <v>936</v>
      </c>
      <c r="B3" s="851"/>
      <c r="C3" s="851"/>
      <c r="D3" s="851"/>
      <c r="E3" s="851"/>
      <c r="F3" s="851"/>
      <c r="G3" s="851"/>
      <c r="H3" s="851"/>
      <c r="I3" s="353"/>
      <c r="J3" s="353"/>
      <c r="K3" s="353"/>
    </row>
    <row r="4" ht="15" thickBot="1"/>
    <row r="5" spans="1:8" s="728" customFormat="1" ht="54" customHeight="1" thickTop="1">
      <c r="A5" s="1004" t="s">
        <v>937</v>
      </c>
      <c r="B5" s="1006" t="s">
        <v>938</v>
      </c>
      <c r="C5" s="1006" t="s">
        <v>939</v>
      </c>
      <c r="D5" s="1006" t="s">
        <v>940</v>
      </c>
      <c r="E5" s="1006" t="s">
        <v>941</v>
      </c>
      <c r="F5" s="1006" t="s">
        <v>942</v>
      </c>
      <c r="G5" s="1009" t="s">
        <v>943</v>
      </c>
      <c r="H5" s="1011" t="s">
        <v>944</v>
      </c>
    </row>
    <row r="6" spans="1:8" s="728" customFormat="1" ht="45" customHeight="1" thickBot="1">
      <c r="A6" s="1005"/>
      <c r="B6" s="1007"/>
      <c r="C6" s="1008"/>
      <c r="D6" s="1008"/>
      <c r="E6" s="1008"/>
      <c r="F6" s="1008"/>
      <c r="G6" s="1010"/>
      <c r="H6" s="1012"/>
    </row>
    <row r="7" spans="1:8" ht="15" thickTop="1">
      <c r="A7" s="298"/>
      <c r="B7" s="333"/>
      <c r="C7" s="729"/>
      <c r="D7" s="729"/>
      <c r="E7" s="729"/>
      <c r="F7" s="333"/>
      <c r="G7" s="730"/>
      <c r="H7" s="731"/>
    </row>
    <row r="8" spans="1:8" ht="15" customHeight="1">
      <c r="A8" s="732"/>
      <c r="B8" s="733" t="s">
        <v>945</v>
      </c>
      <c r="C8" s="734"/>
      <c r="D8" s="734"/>
      <c r="E8" s="734"/>
      <c r="F8" s="735"/>
      <c r="G8" s="736"/>
      <c r="H8" s="737"/>
    </row>
    <row r="9" spans="1:8" ht="14.25">
      <c r="A9" s="738"/>
      <c r="B9" s="739"/>
      <c r="C9" s="740"/>
      <c r="D9" s="740"/>
      <c r="E9" s="740"/>
      <c r="F9" s="735"/>
      <c r="G9" s="736"/>
      <c r="H9" s="741"/>
    </row>
    <row r="10" spans="1:8" ht="14.25">
      <c r="A10" s="742" t="s">
        <v>946</v>
      </c>
      <c r="B10" s="739" t="s">
        <v>947</v>
      </c>
      <c r="C10" s="740">
        <v>0</v>
      </c>
      <c r="D10" s="740">
        <v>0</v>
      </c>
      <c r="E10" s="740">
        <f>+C10+D10</f>
        <v>0</v>
      </c>
      <c r="F10" s="740"/>
      <c r="G10" s="740"/>
      <c r="H10" s="743"/>
    </row>
    <row r="11" spans="1:8" ht="14.25">
      <c r="A11" s="742"/>
      <c r="B11" s="744" t="s">
        <v>948</v>
      </c>
      <c r="C11" s="740">
        <v>0</v>
      </c>
      <c r="D11" s="740">
        <v>0</v>
      </c>
      <c r="E11" s="740">
        <f>+C11+D11</f>
        <v>0</v>
      </c>
      <c r="F11" s="740"/>
      <c r="G11" s="740"/>
      <c r="H11" s="743"/>
    </row>
    <row r="12" spans="1:8" ht="14.25">
      <c r="A12" s="742"/>
      <c r="B12" s="745" t="s">
        <v>949</v>
      </c>
      <c r="C12" s="746">
        <f>+C10-C11</f>
        <v>0</v>
      </c>
      <c r="D12" s="746">
        <f>+D10-D11</f>
        <v>0</v>
      </c>
      <c r="E12" s="746">
        <f>+E10-E11</f>
        <v>0</v>
      </c>
      <c r="F12" s="746">
        <f>+E12*H12</f>
        <v>0</v>
      </c>
      <c r="G12" s="746">
        <f>+F12*I12</f>
        <v>0</v>
      </c>
      <c r="H12" s="747">
        <v>0</v>
      </c>
    </row>
    <row r="13" spans="1:8" ht="14.25">
      <c r="A13" s="298" t="s">
        <v>950</v>
      </c>
      <c r="B13" s="735"/>
      <c r="C13" s="748"/>
      <c r="D13" s="748"/>
      <c r="E13" s="748"/>
      <c r="F13" s="735"/>
      <c r="G13" s="735"/>
      <c r="H13" s="731"/>
    </row>
    <row r="14" spans="1:8" ht="14.25">
      <c r="A14" s="742" t="s">
        <v>951</v>
      </c>
      <c r="B14" s="749" t="s">
        <v>952</v>
      </c>
      <c r="C14" s="740">
        <v>0</v>
      </c>
      <c r="D14" s="740">
        <v>0</v>
      </c>
      <c r="E14" s="740">
        <f>+C14+D14</f>
        <v>0</v>
      </c>
      <c r="F14" s="740"/>
      <c r="G14" s="740"/>
      <c r="H14" s="743"/>
    </row>
    <row r="15" spans="1:8" ht="14.25">
      <c r="A15" s="742"/>
      <c r="B15" s="744" t="s">
        <v>948</v>
      </c>
      <c r="C15" s="740">
        <v>0</v>
      </c>
      <c r="D15" s="740">
        <v>0</v>
      </c>
      <c r="E15" s="740">
        <f>+C15+D15</f>
        <v>0</v>
      </c>
      <c r="F15" s="740"/>
      <c r="G15" s="740"/>
      <c r="H15" s="743"/>
    </row>
    <row r="16" spans="1:8" ht="14.25">
      <c r="A16" s="742"/>
      <c r="B16" s="745" t="s">
        <v>953</v>
      </c>
      <c r="C16" s="746">
        <f>+C14-C15</f>
        <v>0</v>
      </c>
      <c r="D16" s="746">
        <f>+D14-D15</f>
        <v>0</v>
      </c>
      <c r="E16" s="746">
        <f>+E14-E15</f>
        <v>0</v>
      </c>
      <c r="F16" s="746">
        <f>+E16*H16</f>
        <v>0</v>
      </c>
      <c r="G16" s="746">
        <f>+F16*I16</f>
        <v>0</v>
      </c>
      <c r="H16" s="747">
        <v>0</v>
      </c>
    </row>
    <row r="17" spans="1:8" ht="14.25">
      <c r="A17" s="738" t="s">
        <v>950</v>
      </c>
      <c r="B17" s="750"/>
      <c r="C17" s="740"/>
      <c r="D17" s="740"/>
      <c r="E17" s="740"/>
      <c r="F17" s="735"/>
      <c r="G17" s="735"/>
      <c r="H17" s="741"/>
    </row>
    <row r="18" spans="1:8" ht="14.25">
      <c r="A18" s="742" t="s">
        <v>954</v>
      </c>
      <c r="B18" s="739" t="s">
        <v>955</v>
      </c>
      <c r="C18" s="740">
        <v>0</v>
      </c>
      <c r="D18" s="740">
        <v>0</v>
      </c>
      <c r="E18" s="740">
        <f>+C18+D18</f>
        <v>0</v>
      </c>
      <c r="F18" s="740"/>
      <c r="G18" s="740"/>
      <c r="H18" s="743"/>
    </row>
    <row r="19" spans="1:8" ht="14.25">
      <c r="A19" s="742"/>
      <c r="B19" s="744" t="s">
        <v>948</v>
      </c>
      <c r="C19" s="740">
        <v>0</v>
      </c>
      <c r="D19" s="740">
        <v>0</v>
      </c>
      <c r="E19" s="740">
        <f>+C19+D19</f>
        <v>0</v>
      </c>
      <c r="F19" s="740"/>
      <c r="G19" s="740"/>
      <c r="H19" s="743"/>
    </row>
    <row r="20" spans="1:8" ht="14.25">
      <c r="A20" s="742"/>
      <c r="B20" s="745" t="s">
        <v>956</v>
      </c>
      <c r="C20" s="746">
        <f>+C18-C19</f>
        <v>0</v>
      </c>
      <c r="D20" s="746">
        <f>+D18-D19</f>
        <v>0</v>
      </c>
      <c r="E20" s="746">
        <f>+E18-E19</f>
        <v>0</v>
      </c>
      <c r="F20" s="746">
        <f>+E20*H20</f>
        <v>0</v>
      </c>
      <c r="G20" s="746">
        <f>+F20*I20</f>
        <v>0</v>
      </c>
      <c r="H20" s="747">
        <v>0</v>
      </c>
    </row>
    <row r="21" spans="1:8" ht="14.25">
      <c r="A21" s="742"/>
      <c r="B21" s="744"/>
      <c r="C21" s="740"/>
      <c r="D21" s="740"/>
      <c r="E21" s="740"/>
      <c r="F21" s="751"/>
      <c r="G21" s="751"/>
      <c r="H21" s="743"/>
    </row>
    <row r="22" spans="1:9" ht="14.25">
      <c r="A22" s="752" t="s">
        <v>957</v>
      </c>
      <c r="B22" s="753" t="s">
        <v>958</v>
      </c>
      <c r="C22" s="740">
        <v>0</v>
      </c>
      <c r="D22" s="740">
        <v>0</v>
      </c>
      <c r="E22" s="740">
        <f>+C22+D22</f>
        <v>0</v>
      </c>
      <c r="F22" s="316">
        <v>0</v>
      </c>
      <c r="G22" s="316">
        <v>0</v>
      </c>
      <c r="H22" s="743">
        <v>0</v>
      </c>
      <c r="I22" s="754"/>
    </row>
    <row r="23" spans="1:9" ht="14.25">
      <c r="A23" s="755"/>
      <c r="B23" s="739"/>
      <c r="C23" s="740"/>
      <c r="D23" s="740"/>
      <c r="E23" s="740"/>
      <c r="F23" s="735"/>
      <c r="G23" s="735"/>
      <c r="H23" s="743"/>
      <c r="I23" s="754"/>
    </row>
    <row r="24" spans="1:8" ht="14.25">
      <c r="A24" s="742" t="s">
        <v>959</v>
      </c>
      <c r="B24" s="739" t="s">
        <v>960</v>
      </c>
      <c r="C24" s="740">
        <v>0</v>
      </c>
      <c r="D24" s="740">
        <v>0</v>
      </c>
      <c r="E24" s="740">
        <f>+C24+D24</f>
        <v>0</v>
      </c>
      <c r="F24" s="316">
        <v>0</v>
      </c>
      <c r="G24" s="316">
        <v>0</v>
      </c>
      <c r="H24" s="743">
        <v>0</v>
      </c>
    </row>
    <row r="25" spans="1:8" ht="14.25">
      <c r="A25" s="298" t="s">
        <v>950</v>
      </c>
      <c r="B25" s="735"/>
      <c r="C25" s="756"/>
      <c r="D25" s="756"/>
      <c r="E25" s="756"/>
      <c r="F25" s="316"/>
      <c r="G25" s="316"/>
      <c r="H25" s="731"/>
    </row>
    <row r="26" spans="1:8" ht="14.25">
      <c r="A26" s="742" t="s">
        <v>961</v>
      </c>
      <c r="B26" s="739" t="s">
        <v>962</v>
      </c>
      <c r="C26" s="740">
        <v>0</v>
      </c>
      <c r="D26" s="740">
        <v>0</v>
      </c>
      <c r="E26" s="740">
        <f>+C26+D26</f>
        <v>0</v>
      </c>
      <c r="F26" s="316">
        <v>0</v>
      </c>
      <c r="G26" s="316">
        <v>0</v>
      </c>
      <c r="H26" s="743">
        <v>0</v>
      </c>
    </row>
    <row r="27" spans="1:8" ht="14.25">
      <c r="A27" s="742"/>
      <c r="B27" s="739"/>
      <c r="C27" s="740"/>
      <c r="D27" s="740"/>
      <c r="E27" s="740"/>
      <c r="F27" s="751"/>
      <c r="G27" s="751"/>
      <c r="H27" s="743"/>
    </row>
    <row r="28" spans="1:8" ht="15" thickBot="1">
      <c r="A28" s="757" t="s">
        <v>963</v>
      </c>
      <c r="B28" s="758" t="s">
        <v>964</v>
      </c>
      <c r="C28" s="759">
        <f>+C10+C14+C18+C22+C24+C26</f>
        <v>0</v>
      </c>
      <c r="D28" s="759">
        <f>+D10+D14+D18+D22+D24+D26</f>
        <v>0</v>
      </c>
      <c r="E28" s="759">
        <f>+E10+E14+E18+E22+E24+E26</f>
        <v>0</v>
      </c>
      <c r="F28" s="759">
        <f>+F12+F16+F20+F22+F24+F26</f>
        <v>0</v>
      </c>
      <c r="G28" s="759">
        <f>+G12+G16+G20+G22+G24+G26</f>
        <v>0</v>
      </c>
      <c r="H28" s="747">
        <v>0</v>
      </c>
    </row>
    <row r="29" spans="1:8" ht="15" thickTop="1">
      <c r="A29" s="760" t="s">
        <v>950</v>
      </c>
      <c r="B29" s="761" t="s">
        <v>965</v>
      </c>
      <c r="C29" s="756"/>
      <c r="D29" s="756"/>
      <c r="E29" s="756"/>
      <c r="F29" s="735"/>
      <c r="H29" s="762"/>
    </row>
    <row r="30" spans="1:8" ht="14.25">
      <c r="A30" s="763" t="s">
        <v>950</v>
      </c>
      <c r="B30" s="749"/>
      <c r="C30" s="756"/>
      <c r="D30" s="756"/>
      <c r="E30" s="756"/>
      <c r="F30" s="735"/>
      <c r="H30" s="731"/>
    </row>
    <row r="31" spans="1:8" ht="14.25">
      <c r="A31" s="755" t="s">
        <v>966</v>
      </c>
      <c r="B31" s="749" t="s">
        <v>967</v>
      </c>
      <c r="C31" s="740">
        <v>0</v>
      </c>
      <c r="D31" s="740">
        <v>0</v>
      </c>
      <c r="E31" s="740">
        <f>+C31+D31</f>
        <v>0</v>
      </c>
      <c r="F31" s="740">
        <v>0</v>
      </c>
      <c r="G31" s="740">
        <v>0</v>
      </c>
      <c r="H31" s="743">
        <v>0</v>
      </c>
    </row>
    <row r="32" spans="1:8" ht="14.25">
      <c r="A32" s="755" t="s">
        <v>950</v>
      </c>
      <c r="B32" s="764"/>
      <c r="C32" s="756"/>
      <c r="D32" s="756"/>
      <c r="E32" s="756"/>
      <c r="F32" s="735"/>
      <c r="H32" s="731"/>
    </row>
    <row r="33" spans="1:8" ht="14.25">
      <c r="A33" s="755" t="s">
        <v>968</v>
      </c>
      <c r="B33" s="749" t="s">
        <v>969</v>
      </c>
      <c r="C33" s="740">
        <v>0</v>
      </c>
      <c r="D33" s="740">
        <v>0</v>
      </c>
      <c r="E33" s="740">
        <f>+C33+D33</f>
        <v>0</v>
      </c>
      <c r="F33" s="746">
        <f>+E33*H33</f>
        <v>0</v>
      </c>
      <c r="G33" s="765">
        <v>0</v>
      </c>
      <c r="H33" s="747">
        <v>0</v>
      </c>
    </row>
    <row r="34" spans="1:8" ht="14.25">
      <c r="A34" s="763" t="s">
        <v>950</v>
      </c>
      <c r="B34" s="764"/>
      <c r="C34" s="756"/>
      <c r="D34" s="756"/>
      <c r="E34" s="756"/>
      <c r="F34" s="766"/>
      <c r="G34" s="99"/>
      <c r="H34" s="767"/>
    </row>
    <row r="35" spans="1:8" ht="14.25">
      <c r="A35" s="755" t="s">
        <v>970</v>
      </c>
      <c r="B35" s="749" t="s">
        <v>971</v>
      </c>
      <c r="C35" s="740">
        <v>0</v>
      </c>
      <c r="D35" s="740">
        <v>0</v>
      </c>
      <c r="E35" s="740">
        <f>+C35+D35</f>
        <v>0</v>
      </c>
      <c r="F35" s="746">
        <f>+E35*H35</f>
        <v>0</v>
      </c>
      <c r="G35" s="765">
        <v>0</v>
      </c>
      <c r="H35" s="747">
        <v>0</v>
      </c>
    </row>
    <row r="36" spans="1:8" ht="14.25">
      <c r="A36" s="763" t="s">
        <v>950</v>
      </c>
      <c r="B36" s="768"/>
      <c r="C36" s="756"/>
      <c r="D36" s="756"/>
      <c r="E36" s="756"/>
      <c r="F36" s="766"/>
      <c r="G36" s="99"/>
      <c r="H36" s="767"/>
    </row>
    <row r="37" spans="1:8" ht="14.25">
      <c r="A37" s="755" t="s">
        <v>972</v>
      </c>
      <c r="B37" s="739" t="s">
        <v>973</v>
      </c>
      <c r="C37" s="740">
        <v>0</v>
      </c>
      <c r="D37" s="740">
        <v>0</v>
      </c>
      <c r="E37" s="740">
        <f>+C37+D37</f>
        <v>0</v>
      </c>
      <c r="F37" s="746">
        <f>+E37*H37</f>
        <v>0</v>
      </c>
      <c r="G37" s="765">
        <v>0</v>
      </c>
      <c r="H37" s="747">
        <v>0</v>
      </c>
    </row>
    <row r="38" spans="1:8" ht="14.25">
      <c r="A38" s="763" t="s">
        <v>950</v>
      </c>
      <c r="B38" s="764"/>
      <c r="C38" s="756"/>
      <c r="D38" s="756"/>
      <c r="E38" s="756"/>
      <c r="F38" s="735"/>
      <c r="H38" s="731"/>
    </row>
    <row r="39" spans="1:8" ht="14.25">
      <c r="A39" s="755" t="s">
        <v>974</v>
      </c>
      <c r="B39" s="749" t="s">
        <v>975</v>
      </c>
      <c r="C39" s="740">
        <v>0</v>
      </c>
      <c r="D39" s="740">
        <v>0</v>
      </c>
      <c r="E39" s="740">
        <f>+C39+D39</f>
        <v>0</v>
      </c>
      <c r="F39" s="316"/>
      <c r="G39" s="225"/>
      <c r="H39" s="743"/>
    </row>
    <row r="40" spans="1:8" ht="14.25">
      <c r="A40" s="298" t="s">
        <v>950</v>
      </c>
      <c r="B40" s="769" t="s">
        <v>976</v>
      </c>
      <c r="C40" s="756">
        <v>0</v>
      </c>
      <c r="D40" s="756">
        <v>0</v>
      </c>
      <c r="E40" s="740">
        <f>+C40+D40</f>
        <v>0</v>
      </c>
      <c r="F40" s="316"/>
      <c r="G40" s="225"/>
      <c r="H40" s="743"/>
    </row>
    <row r="41" spans="1:8" ht="14.25">
      <c r="A41" s="298"/>
      <c r="B41" s="770" t="s">
        <v>977</v>
      </c>
      <c r="C41" s="771">
        <f>+C39-C40</f>
        <v>0</v>
      </c>
      <c r="D41" s="771">
        <f>+D39-D40</f>
        <v>0</v>
      </c>
      <c r="E41" s="771">
        <f>+E39-E40</f>
        <v>0</v>
      </c>
      <c r="F41" s="746">
        <f>+E41*H41</f>
        <v>0</v>
      </c>
      <c r="G41" s="765">
        <v>0</v>
      </c>
      <c r="H41" s="747">
        <v>0</v>
      </c>
    </row>
    <row r="42" spans="1:8" ht="14.25">
      <c r="A42" s="298"/>
      <c r="B42" s="772"/>
      <c r="C42" s="316"/>
      <c r="D42" s="316"/>
      <c r="E42" s="316"/>
      <c r="F42" s="735"/>
      <c r="H42" s="731"/>
    </row>
    <row r="43" spans="1:8" ht="15" thickBot="1">
      <c r="A43" s="757" t="s">
        <v>978</v>
      </c>
      <c r="B43" s="758" t="s">
        <v>979</v>
      </c>
      <c r="C43" s="759">
        <f>+C39+C37+C35+C33+C31</f>
        <v>0</v>
      </c>
      <c r="D43" s="759">
        <f>+D39+D37+D35+D33+D31</f>
        <v>0</v>
      </c>
      <c r="E43" s="759">
        <f>+E39+E37+E35+E33+E31</f>
        <v>0</v>
      </c>
      <c r="F43" s="759">
        <f>+F41+F37+F35+F33+F31</f>
        <v>0</v>
      </c>
      <c r="G43" s="759">
        <f>+G41+G37+G35+G33+G31</f>
        <v>0</v>
      </c>
      <c r="H43" s="747">
        <v>0</v>
      </c>
    </row>
    <row r="44" spans="1:8" ht="15" thickTop="1">
      <c r="A44" s="760" t="s">
        <v>950</v>
      </c>
      <c r="B44" s="761" t="s">
        <v>980</v>
      </c>
      <c r="C44" s="316"/>
      <c r="D44" s="316"/>
      <c r="E44" s="316"/>
      <c r="F44" s="735"/>
      <c r="H44" s="762"/>
    </row>
    <row r="45" spans="1:8" ht="14.25">
      <c r="A45" s="763" t="s">
        <v>950</v>
      </c>
      <c r="B45" s="773"/>
      <c r="C45" s="774"/>
      <c r="D45" s="774"/>
      <c r="E45" s="774"/>
      <c r="F45" s="735"/>
      <c r="H45" s="731"/>
    </row>
    <row r="46" spans="1:8" ht="14.25">
      <c r="A46" s="755" t="s">
        <v>981</v>
      </c>
      <c r="B46" s="739" t="s">
        <v>982</v>
      </c>
      <c r="C46" s="740">
        <v>0</v>
      </c>
      <c r="D46" s="740">
        <v>0</v>
      </c>
      <c r="E46" s="740">
        <f>+C46+D46</f>
        <v>0</v>
      </c>
      <c r="F46" s="746">
        <f>+E46*H46</f>
        <v>0</v>
      </c>
      <c r="G46" s="765">
        <v>0</v>
      </c>
      <c r="H46" s="747">
        <v>0</v>
      </c>
    </row>
    <row r="47" spans="1:8" ht="14.25">
      <c r="A47" s="763" t="s">
        <v>950</v>
      </c>
      <c r="B47" s="764"/>
      <c r="C47" s="316"/>
      <c r="D47" s="316"/>
      <c r="E47" s="316"/>
      <c r="F47" s="735"/>
      <c r="H47" s="731"/>
    </row>
    <row r="48" spans="1:8" ht="14.25">
      <c r="A48" s="755" t="s">
        <v>983</v>
      </c>
      <c r="B48" s="739" t="s">
        <v>984</v>
      </c>
      <c r="C48" s="740">
        <v>0</v>
      </c>
      <c r="D48" s="740">
        <v>0</v>
      </c>
      <c r="E48" s="740">
        <f>+C48+D48</f>
        <v>0</v>
      </c>
      <c r="F48" s="746">
        <f>+E48*H48</f>
        <v>0</v>
      </c>
      <c r="G48" s="765">
        <v>0</v>
      </c>
      <c r="H48" s="747">
        <v>0</v>
      </c>
    </row>
    <row r="49" spans="1:8" ht="14.25">
      <c r="A49" s="763" t="s">
        <v>950</v>
      </c>
      <c r="B49" s="764"/>
      <c r="C49" s="316"/>
      <c r="D49" s="316"/>
      <c r="E49" s="316"/>
      <c r="F49" s="766"/>
      <c r="G49" s="99"/>
      <c r="H49" s="767"/>
    </row>
    <row r="50" spans="1:8" ht="14.25">
      <c r="A50" s="755" t="s">
        <v>985</v>
      </c>
      <c r="B50" s="749" t="s">
        <v>986</v>
      </c>
      <c r="C50" s="740">
        <v>0</v>
      </c>
      <c r="D50" s="740">
        <v>0</v>
      </c>
      <c r="E50" s="740">
        <f>+C50+D50</f>
        <v>0</v>
      </c>
      <c r="F50" s="746">
        <f>+E50*H50</f>
        <v>0</v>
      </c>
      <c r="G50" s="765">
        <v>0</v>
      </c>
      <c r="H50" s="747">
        <v>0</v>
      </c>
    </row>
    <row r="51" spans="1:8" ht="14.25">
      <c r="A51" s="763" t="s">
        <v>950</v>
      </c>
      <c r="B51" s="764"/>
      <c r="C51" s="316"/>
      <c r="D51" s="316"/>
      <c r="E51" s="316"/>
      <c r="F51" s="735"/>
      <c r="H51" s="731"/>
    </row>
    <row r="52" spans="1:8" ht="14.25">
      <c r="A52" s="755" t="s">
        <v>987</v>
      </c>
      <c r="B52" s="749" t="s">
        <v>988</v>
      </c>
      <c r="C52" s="740">
        <v>0</v>
      </c>
      <c r="D52" s="740">
        <v>0</v>
      </c>
      <c r="E52" s="740">
        <f>+C52+D52</f>
        <v>0</v>
      </c>
      <c r="F52" s="746">
        <f>+E52*H52</f>
        <v>0</v>
      </c>
      <c r="G52" s="765">
        <v>0</v>
      </c>
      <c r="H52" s="747">
        <v>0</v>
      </c>
    </row>
    <row r="53" spans="1:8" ht="14.25">
      <c r="A53" s="763" t="s">
        <v>950</v>
      </c>
      <c r="B53" s="764"/>
      <c r="C53" s="316"/>
      <c r="D53" s="316"/>
      <c r="E53" s="316"/>
      <c r="F53" s="735"/>
      <c r="H53" s="731"/>
    </row>
    <row r="54" spans="1:8" ht="14.25">
      <c r="A54" s="755" t="s">
        <v>989</v>
      </c>
      <c r="B54" s="749" t="s">
        <v>990</v>
      </c>
      <c r="C54" s="740">
        <v>0</v>
      </c>
      <c r="D54" s="740">
        <v>0</v>
      </c>
      <c r="E54" s="740">
        <f>+C54+D54</f>
        <v>0</v>
      </c>
      <c r="F54" s="746">
        <f>+E54*H54</f>
        <v>0</v>
      </c>
      <c r="G54" s="765">
        <v>0</v>
      </c>
      <c r="H54" s="747">
        <v>0</v>
      </c>
    </row>
    <row r="55" spans="1:8" ht="14.25">
      <c r="A55" s="298" t="s">
        <v>950</v>
      </c>
      <c r="B55" s="735"/>
      <c r="C55" s="316"/>
      <c r="D55" s="316"/>
      <c r="E55" s="316"/>
      <c r="F55" s="735"/>
      <c r="H55" s="731"/>
    </row>
    <row r="56" spans="1:8" ht="15" thickBot="1">
      <c r="A56" s="757" t="s">
        <v>991</v>
      </c>
      <c r="B56" s="758" t="s">
        <v>992</v>
      </c>
      <c r="C56" s="759">
        <f>+C54+C52+C50+C48+C46</f>
        <v>0</v>
      </c>
      <c r="D56" s="759">
        <f>+D54+D52+D50+D48+D46</f>
        <v>0</v>
      </c>
      <c r="E56" s="759">
        <f>+E54+E52+E50+E48+E46</f>
        <v>0</v>
      </c>
      <c r="F56" s="759">
        <f>+F54+F52+F50+F48+F46</f>
        <v>0</v>
      </c>
      <c r="G56" s="775">
        <f>+G54+G52+G50+G48+G46</f>
        <v>0</v>
      </c>
      <c r="H56" s="747">
        <v>0</v>
      </c>
    </row>
    <row r="57" spans="1:8" ht="15" thickTop="1">
      <c r="A57" s="298" t="s">
        <v>950</v>
      </c>
      <c r="B57" s="735"/>
      <c r="C57" s="756"/>
      <c r="D57" s="756"/>
      <c r="E57" s="756"/>
      <c r="F57" s="735"/>
      <c r="H57" s="762"/>
    </row>
    <row r="58" spans="1:8" ht="14.25">
      <c r="A58" s="760" t="s">
        <v>950</v>
      </c>
      <c r="B58" s="761" t="s">
        <v>993</v>
      </c>
      <c r="C58" s="756"/>
      <c r="D58" s="756"/>
      <c r="E58" s="756"/>
      <c r="F58" s="735"/>
      <c r="H58" s="731"/>
    </row>
    <row r="59" spans="1:8" ht="14.25">
      <c r="A59" s="776" t="s">
        <v>950</v>
      </c>
      <c r="B59" s="777"/>
      <c r="C59" s="756"/>
      <c r="D59" s="756"/>
      <c r="E59" s="756"/>
      <c r="F59" s="735"/>
      <c r="H59" s="731"/>
    </row>
    <row r="60" spans="1:8" ht="14.25">
      <c r="A60" s="755" t="s">
        <v>994</v>
      </c>
      <c r="B60" s="749" t="s">
        <v>995</v>
      </c>
      <c r="C60" s="740">
        <v>0</v>
      </c>
      <c r="D60" s="740">
        <v>0</v>
      </c>
      <c r="E60" s="740">
        <f>+C60+D60</f>
        <v>0</v>
      </c>
      <c r="F60" s="746">
        <f>+E60*H60</f>
        <v>0</v>
      </c>
      <c r="G60" s="765">
        <v>0</v>
      </c>
      <c r="H60" s="747">
        <v>0</v>
      </c>
    </row>
    <row r="61" spans="1:8" ht="14.25">
      <c r="A61" s="763" t="s">
        <v>950</v>
      </c>
      <c r="B61" s="778"/>
      <c r="C61" s="756"/>
      <c r="D61" s="756"/>
      <c r="E61" s="756"/>
      <c r="F61" s="735"/>
      <c r="H61" s="731"/>
    </row>
    <row r="62" spans="1:8" ht="14.25">
      <c r="A62" s="755" t="s">
        <v>996</v>
      </c>
      <c r="B62" s="749" t="s">
        <v>997</v>
      </c>
      <c r="C62" s="740">
        <v>0</v>
      </c>
      <c r="D62" s="740">
        <v>0</v>
      </c>
      <c r="E62" s="740">
        <f>+C62+D62</f>
        <v>0</v>
      </c>
      <c r="F62" s="316"/>
      <c r="G62" s="225"/>
      <c r="H62" s="743"/>
    </row>
    <row r="63" spans="1:8" ht="14.25">
      <c r="A63" s="755"/>
      <c r="B63" s="779" t="s">
        <v>998</v>
      </c>
      <c r="C63" s="740">
        <v>0</v>
      </c>
      <c r="D63" s="740">
        <v>0</v>
      </c>
      <c r="E63" s="740">
        <f>+C63+D63</f>
        <v>0</v>
      </c>
      <c r="F63" s="316"/>
      <c r="G63" s="225"/>
      <c r="H63" s="743"/>
    </row>
    <row r="64" spans="1:8" ht="14.25">
      <c r="A64" s="755"/>
      <c r="B64" s="770" t="s">
        <v>999</v>
      </c>
      <c r="C64" s="740">
        <v>0</v>
      </c>
      <c r="D64" s="740">
        <v>0</v>
      </c>
      <c r="E64" s="740">
        <f>+C64+D64</f>
        <v>0</v>
      </c>
      <c r="F64" s="316"/>
      <c r="G64" s="225"/>
      <c r="H64" s="743"/>
    </row>
    <row r="65" spans="1:8" ht="14.25">
      <c r="A65" s="755"/>
      <c r="B65" s="780" t="s">
        <v>1000</v>
      </c>
      <c r="C65" s="746">
        <f>+C62-C63-C64</f>
        <v>0</v>
      </c>
      <c r="D65" s="746">
        <f>+D62-D63-D64</f>
        <v>0</v>
      </c>
      <c r="E65" s="746">
        <f>+E62-E63-E64</f>
        <v>0</v>
      </c>
      <c r="F65" s="746">
        <f>+E65*H65</f>
        <v>0</v>
      </c>
      <c r="G65" s="765">
        <v>0</v>
      </c>
      <c r="H65" s="747">
        <v>0</v>
      </c>
    </row>
    <row r="66" spans="1:8" ht="14.25">
      <c r="A66" s="763" t="s">
        <v>950</v>
      </c>
      <c r="B66" s="764"/>
      <c r="C66" s="756"/>
      <c r="D66" s="756"/>
      <c r="E66" s="756"/>
      <c r="F66" s="735"/>
      <c r="H66" s="731"/>
    </row>
    <row r="67" spans="1:8" ht="14.25">
      <c r="A67" s="755" t="s">
        <v>1001</v>
      </c>
      <c r="B67" s="749" t="s">
        <v>1002</v>
      </c>
      <c r="C67" s="740">
        <v>0</v>
      </c>
      <c r="D67" s="740">
        <v>0</v>
      </c>
      <c r="E67" s="740">
        <f>+C67+D67</f>
        <v>0</v>
      </c>
      <c r="F67" s="316"/>
      <c r="G67" s="225"/>
      <c r="H67" s="743"/>
    </row>
    <row r="68" spans="1:8" ht="14.25">
      <c r="A68" s="755"/>
      <c r="B68" s="779" t="s">
        <v>1003</v>
      </c>
      <c r="C68" s="740">
        <v>0</v>
      </c>
      <c r="D68" s="740">
        <v>0</v>
      </c>
      <c r="E68" s="740">
        <f>+C68+D68</f>
        <v>0</v>
      </c>
      <c r="F68" s="316"/>
      <c r="G68" s="225"/>
      <c r="H68" s="743"/>
    </row>
    <row r="69" spans="1:8" ht="14.25">
      <c r="A69" s="755"/>
      <c r="B69" s="770" t="s">
        <v>1004</v>
      </c>
      <c r="C69" s="740">
        <v>0</v>
      </c>
      <c r="D69" s="740">
        <v>0</v>
      </c>
      <c r="E69" s="740">
        <f>+C69+D69</f>
        <v>0</v>
      </c>
      <c r="F69" s="316"/>
      <c r="G69" s="225"/>
      <c r="H69" s="743"/>
    </row>
    <row r="70" spans="1:8" ht="14.25">
      <c r="A70" s="755"/>
      <c r="B70" s="780" t="s">
        <v>1005</v>
      </c>
      <c r="C70" s="746">
        <f>+C67-C68-C69</f>
        <v>0</v>
      </c>
      <c r="D70" s="746">
        <f>+D67-D68-D69</f>
        <v>0</v>
      </c>
      <c r="E70" s="746">
        <f>+E67-E68-E69</f>
        <v>0</v>
      </c>
      <c r="F70" s="746">
        <f>+E70*H70</f>
        <v>0</v>
      </c>
      <c r="G70" s="765">
        <v>0</v>
      </c>
      <c r="H70" s="747">
        <v>0</v>
      </c>
    </row>
    <row r="71" spans="1:8" ht="14.25">
      <c r="A71" s="763" t="s">
        <v>950</v>
      </c>
      <c r="B71" s="764"/>
      <c r="C71" s="756"/>
      <c r="D71" s="756"/>
      <c r="E71" s="756"/>
      <c r="F71" s="735"/>
      <c r="H71" s="731"/>
    </row>
    <row r="72" spans="1:8" ht="36" customHeight="1">
      <c r="A72" s="755" t="s">
        <v>1006</v>
      </c>
      <c r="B72" s="749" t="s">
        <v>1007</v>
      </c>
      <c r="C72" s="740">
        <v>0</v>
      </c>
      <c r="D72" s="740">
        <v>0</v>
      </c>
      <c r="E72" s="740">
        <f>+C72+D72</f>
        <v>0</v>
      </c>
      <c r="F72" s="746">
        <f>+E72*H72</f>
        <v>0</v>
      </c>
      <c r="G72" s="765">
        <v>0</v>
      </c>
      <c r="H72" s="747">
        <v>0</v>
      </c>
    </row>
    <row r="73" spans="1:8" ht="15.75" customHeight="1">
      <c r="A73" s="781" t="s">
        <v>950</v>
      </c>
      <c r="B73" s="778"/>
      <c r="C73" s="756"/>
      <c r="D73" s="756"/>
      <c r="E73" s="756"/>
      <c r="F73" s="735"/>
      <c r="H73" s="731"/>
    </row>
    <row r="74" spans="1:8" ht="27.75" customHeight="1">
      <c r="A74" s="782" t="s">
        <v>1008</v>
      </c>
      <c r="B74" s="749" t="s">
        <v>1009</v>
      </c>
      <c r="C74" s="740">
        <v>0</v>
      </c>
      <c r="D74" s="740">
        <v>0</v>
      </c>
      <c r="E74" s="740">
        <f>+C74+D74</f>
        <v>0</v>
      </c>
      <c r="F74" s="746">
        <f>+E74*H74</f>
        <v>0</v>
      </c>
      <c r="G74" s="765">
        <v>0</v>
      </c>
      <c r="H74" s="747">
        <v>0</v>
      </c>
    </row>
    <row r="75" spans="1:8" ht="14.25">
      <c r="A75" s="783" t="s">
        <v>950</v>
      </c>
      <c r="B75" s="735"/>
      <c r="C75" s="756"/>
      <c r="D75" s="756"/>
      <c r="E75" s="756"/>
      <c r="F75" s="735"/>
      <c r="H75" s="731"/>
    </row>
    <row r="76" spans="1:8" ht="15" thickBot="1">
      <c r="A76" s="757" t="s">
        <v>1010</v>
      </c>
      <c r="B76" s="758" t="s">
        <v>1011</v>
      </c>
      <c r="C76" s="759">
        <f>+C74+C72+C67+C62+C60</f>
        <v>0</v>
      </c>
      <c r="D76" s="759">
        <f>+D74+D72+D67+D62+D60</f>
        <v>0</v>
      </c>
      <c r="E76" s="759">
        <f>+E74+E72+E67+E62+E60</f>
        <v>0</v>
      </c>
      <c r="F76" s="759">
        <f>+F74+F72+F70+F65+F60</f>
        <v>0</v>
      </c>
      <c r="G76" s="775">
        <f>+G74+G72+G70+G65+G60</f>
        <v>0</v>
      </c>
      <c r="H76" s="747">
        <v>0</v>
      </c>
    </row>
    <row r="77" spans="1:8" ht="15" thickTop="1">
      <c r="A77" s="784"/>
      <c r="B77" s="785"/>
      <c r="C77" s="786"/>
      <c r="D77" s="786"/>
      <c r="E77" s="786"/>
      <c r="F77" s="746"/>
      <c r="G77" s="765"/>
      <c r="H77" s="762"/>
    </row>
    <row r="78" spans="1:8" ht="14.25">
      <c r="A78" s="784"/>
      <c r="B78" s="787" t="s">
        <v>1012</v>
      </c>
      <c r="C78" s="746"/>
      <c r="D78" s="746"/>
      <c r="E78" s="746"/>
      <c r="F78" s="746"/>
      <c r="G78" s="765"/>
      <c r="H78" s="743"/>
    </row>
    <row r="79" spans="1:8" ht="14.25">
      <c r="A79" s="784"/>
      <c r="B79" s="785"/>
      <c r="C79" s="746"/>
      <c r="D79" s="746"/>
      <c r="E79" s="746"/>
      <c r="F79" s="746"/>
      <c r="G79" s="765"/>
      <c r="H79" s="743"/>
    </row>
    <row r="80" spans="1:8" ht="14.25">
      <c r="A80" s="784" t="s">
        <v>1013</v>
      </c>
      <c r="B80" s="785" t="s">
        <v>1014</v>
      </c>
      <c r="C80" s="740">
        <v>0</v>
      </c>
      <c r="D80" s="740">
        <v>0</v>
      </c>
      <c r="E80" s="740">
        <f>+C80+D80</f>
        <v>0</v>
      </c>
      <c r="F80" s="746">
        <f>+E80*H80</f>
        <v>0</v>
      </c>
      <c r="G80" s="765">
        <v>0</v>
      </c>
      <c r="H80" s="747">
        <v>0</v>
      </c>
    </row>
    <row r="81" spans="1:8" ht="14.25">
      <c r="A81" s="784"/>
      <c r="B81" s="785"/>
      <c r="C81" s="746"/>
      <c r="D81" s="746"/>
      <c r="E81" s="746"/>
      <c r="F81" s="746"/>
      <c r="G81" s="765"/>
      <c r="H81" s="743"/>
    </row>
    <row r="82" spans="1:8" ht="14.25">
      <c r="A82" s="784" t="s">
        <v>1015</v>
      </c>
      <c r="B82" s="785" t="s">
        <v>1016</v>
      </c>
      <c r="C82" s="740">
        <v>0</v>
      </c>
      <c r="D82" s="740">
        <v>0</v>
      </c>
      <c r="E82" s="740">
        <f>+C82+D82</f>
        <v>0</v>
      </c>
      <c r="F82" s="746">
        <f>+E82*H82</f>
        <v>0</v>
      </c>
      <c r="G82" s="765">
        <v>0</v>
      </c>
      <c r="H82" s="747">
        <v>0</v>
      </c>
    </row>
    <row r="83" spans="1:8" ht="14.25">
      <c r="A83" s="784"/>
      <c r="B83" s="785"/>
      <c r="C83" s="746"/>
      <c r="D83" s="746"/>
      <c r="E83" s="746"/>
      <c r="F83" s="746"/>
      <c r="G83" s="765"/>
      <c r="H83" s="743"/>
    </row>
    <row r="84" spans="1:8" ht="14.25">
      <c r="A84" s="784" t="s">
        <v>1017</v>
      </c>
      <c r="B84" s="785" t="s">
        <v>1018</v>
      </c>
      <c r="C84" s="740">
        <v>0</v>
      </c>
      <c r="D84" s="740">
        <v>0</v>
      </c>
      <c r="E84" s="740">
        <f>+C84+D84</f>
        <v>0</v>
      </c>
      <c r="F84" s="746">
        <f>+E84*H84</f>
        <v>0</v>
      </c>
      <c r="G84" s="765">
        <v>0</v>
      </c>
      <c r="H84" s="747">
        <v>0</v>
      </c>
    </row>
    <row r="85" spans="1:8" ht="14.25">
      <c r="A85" s="784"/>
      <c r="B85" s="785"/>
      <c r="C85" s="746"/>
      <c r="D85" s="746"/>
      <c r="E85" s="746"/>
      <c r="F85" s="746"/>
      <c r="G85" s="765"/>
      <c r="H85" s="743"/>
    </row>
    <row r="86" spans="1:8" ht="14.25">
      <c r="A86" s="784" t="s">
        <v>1019</v>
      </c>
      <c r="B86" s="785" t="s">
        <v>1020</v>
      </c>
      <c r="C86" s="740">
        <v>0</v>
      </c>
      <c r="D86" s="740">
        <v>0</v>
      </c>
      <c r="E86" s="740">
        <f>+C86+D86</f>
        <v>0</v>
      </c>
      <c r="F86" s="746">
        <f>+E86*H86</f>
        <v>0</v>
      </c>
      <c r="G86" s="765">
        <v>0</v>
      </c>
      <c r="H86" s="747">
        <v>0</v>
      </c>
    </row>
    <row r="87" spans="1:8" ht="14.25">
      <c r="A87" s="784"/>
      <c r="B87" s="785"/>
      <c r="C87" s="746"/>
      <c r="D87" s="746"/>
      <c r="E87" s="746"/>
      <c r="F87" s="746"/>
      <c r="G87" s="765"/>
      <c r="H87" s="743"/>
    </row>
    <row r="88" spans="1:8" ht="15" thickBot="1">
      <c r="A88" s="757" t="s">
        <v>1021</v>
      </c>
      <c r="B88" s="788" t="s">
        <v>1022</v>
      </c>
      <c r="C88" s="759">
        <f>+C86+C84+C82+C80</f>
        <v>0</v>
      </c>
      <c r="D88" s="759">
        <f>+D86+D84+D82+D80</f>
        <v>0</v>
      </c>
      <c r="E88" s="759">
        <f>+E86+E84+E82+E80</f>
        <v>0</v>
      </c>
      <c r="F88" s="759">
        <f>+F86+F84+F82+F80</f>
        <v>0</v>
      </c>
      <c r="G88" s="759">
        <f>+G86+G84+G82+G80</f>
        <v>0</v>
      </c>
      <c r="H88" s="747">
        <v>0</v>
      </c>
    </row>
    <row r="89" spans="1:8" ht="6" customHeight="1" thickTop="1">
      <c r="A89" s="783" t="s">
        <v>950</v>
      </c>
      <c r="B89" s="437"/>
      <c r="C89" s="729"/>
      <c r="D89" s="729"/>
      <c r="E89" s="729"/>
      <c r="F89" s="333"/>
      <c r="G89" s="730"/>
      <c r="H89" s="762"/>
    </row>
    <row r="90" spans="1:8" ht="14.25">
      <c r="A90" s="783"/>
      <c r="B90" s="789" t="s">
        <v>1023</v>
      </c>
      <c r="C90" s="790">
        <f>+C28+C43+C56+C76+C88</f>
        <v>0</v>
      </c>
      <c r="D90" s="790">
        <f>+D28+D43+D56+D76+D88</f>
        <v>0</v>
      </c>
      <c r="E90" s="790">
        <f>+E28+E43+E56+E76+E88</f>
        <v>0</v>
      </c>
      <c r="F90" s="790">
        <f>+F28+F43+F56+F76+F88</f>
        <v>0</v>
      </c>
      <c r="G90" s="791">
        <f>+G28+G43+G56+G76+G88</f>
        <v>0</v>
      </c>
      <c r="H90" s="747">
        <v>0</v>
      </c>
    </row>
    <row r="91" spans="1:8" ht="6.75" customHeight="1" thickBot="1">
      <c r="A91" s="792"/>
      <c r="B91" s="793"/>
      <c r="C91" s="794"/>
      <c r="D91" s="794"/>
      <c r="E91" s="794"/>
      <c r="F91" s="795"/>
      <c r="G91" s="796"/>
      <c r="H91" s="797"/>
    </row>
    <row r="92" spans="1:8" ht="5.25" customHeight="1" thickTop="1">
      <c r="A92" s="783" t="s">
        <v>950</v>
      </c>
      <c r="B92" s="437"/>
      <c r="C92" s="729"/>
      <c r="D92" s="729"/>
      <c r="E92" s="729"/>
      <c r="F92" s="333"/>
      <c r="G92" s="730"/>
      <c r="H92" s="762"/>
    </row>
    <row r="93" spans="1:8" ht="14.25">
      <c r="A93" s="783"/>
      <c r="B93" s="789" t="s">
        <v>1024</v>
      </c>
      <c r="C93" s="790">
        <f>+C76</f>
        <v>0</v>
      </c>
      <c r="D93" s="790">
        <f>+D76</f>
        <v>0</v>
      </c>
      <c r="E93" s="790">
        <f>+E76</f>
        <v>0</v>
      </c>
      <c r="F93" s="790">
        <f>+F76</f>
        <v>0</v>
      </c>
      <c r="G93" s="790">
        <f>+G76</f>
        <v>0</v>
      </c>
      <c r="H93" s="747">
        <v>0</v>
      </c>
    </row>
    <row r="94" spans="1:8" ht="7.5" customHeight="1" thickBot="1">
      <c r="A94" s="792"/>
      <c r="B94" s="793"/>
      <c r="C94" s="794"/>
      <c r="D94" s="794"/>
      <c r="E94" s="794"/>
      <c r="F94" s="795"/>
      <c r="G94" s="796"/>
      <c r="H94" s="797"/>
    </row>
    <row r="95" spans="1:8" ht="7.5" customHeight="1" thickTop="1">
      <c r="A95" s="783" t="s">
        <v>950</v>
      </c>
      <c r="B95" s="437"/>
      <c r="C95" s="729"/>
      <c r="D95" s="729"/>
      <c r="E95" s="729"/>
      <c r="F95" s="333"/>
      <c r="G95" s="730"/>
      <c r="H95" s="762"/>
    </row>
    <row r="96" spans="1:8" ht="14.25">
      <c r="A96" s="783"/>
      <c r="B96" s="789" t="s">
        <v>1025</v>
      </c>
      <c r="C96" s="790">
        <f>+C90-C93</f>
        <v>0</v>
      </c>
      <c r="D96" s="790">
        <f>+D90-D93</f>
        <v>0</v>
      </c>
      <c r="E96" s="790">
        <f>+E90-E93</f>
        <v>0</v>
      </c>
      <c r="F96" s="790">
        <f>+F90-F93</f>
        <v>0</v>
      </c>
      <c r="G96" s="790">
        <f>+G90-G93</f>
        <v>0</v>
      </c>
      <c r="H96" s="747">
        <v>0</v>
      </c>
    </row>
    <row r="97" spans="1:8" ht="6" customHeight="1" thickBot="1">
      <c r="A97" s="792"/>
      <c r="B97" s="793"/>
      <c r="C97" s="794"/>
      <c r="D97" s="794"/>
      <c r="E97" s="794"/>
      <c r="F97" s="795"/>
      <c r="G97" s="796"/>
      <c r="H97" s="797"/>
    </row>
    <row r="98" spans="2:8" ht="15" thickBot="1" thickTop="1">
      <c r="B98" s="793"/>
      <c r="C98" s="794"/>
      <c r="D98" s="798"/>
      <c r="E98" s="799"/>
      <c r="H98" s="800"/>
    </row>
    <row r="99" spans="2:5" ht="55.5" customHeight="1" thickBot="1" thickTop="1">
      <c r="B99" s="727" t="s">
        <v>1034</v>
      </c>
      <c r="C99" s="718" t="s">
        <v>926</v>
      </c>
      <c r="D99" s="719" t="s">
        <v>927</v>
      </c>
      <c r="E99" s="998"/>
    </row>
    <row r="100" spans="2:5" ht="36.75" customHeight="1" thickTop="1">
      <c r="B100" s="311" t="s">
        <v>934</v>
      </c>
      <c r="C100" s="720" t="s">
        <v>928</v>
      </c>
      <c r="D100" s="721" t="s">
        <v>929</v>
      </c>
      <c r="E100" s="998"/>
    </row>
    <row r="101" spans="2:4" ht="36.75" customHeight="1">
      <c r="B101" s="298" t="s">
        <v>930</v>
      </c>
      <c r="C101" s="722" t="s">
        <v>931</v>
      </c>
      <c r="D101" s="721" t="s">
        <v>932</v>
      </c>
    </row>
    <row r="102" spans="2:4" ht="45.75" customHeight="1" thickBot="1">
      <c r="B102" s="723" t="s">
        <v>933</v>
      </c>
      <c r="C102" s="316"/>
      <c r="D102" s="382"/>
    </row>
    <row r="103" spans="2:4" ht="36.75" customHeight="1" thickBot="1" thickTop="1">
      <c r="B103" s="724" t="s">
        <v>15</v>
      </c>
      <c r="C103" s="725"/>
      <c r="D103" s="726"/>
    </row>
    <row r="104" spans="2:9" ht="36.75" customHeight="1" thickTop="1">
      <c r="B104" s="999" t="s">
        <v>1026</v>
      </c>
      <c r="C104" s="1000"/>
      <c r="D104" s="1000"/>
      <c r="E104" s="1000"/>
      <c r="F104" s="1000"/>
      <c r="G104" s="1000"/>
      <c r="H104" s="1000"/>
      <c r="I104" s="1000"/>
    </row>
    <row r="105" spans="2:9" ht="36.75" customHeight="1">
      <c r="B105" s="1001" t="s">
        <v>1027</v>
      </c>
      <c r="C105" s="1002"/>
      <c r="D105" s="1002"/>
      <c r="E105" s="1002"/>
      <c r="F105" s="1002"/>
      <c r="G105" s="1002"/>
      <c r="H105" s="1002"/>
      <c r="I105" s="1002"/>
    </row>
    <row r="106" ht="14.25">
      <c r="B106" s="658" t="s">
        <v>1028</v>
      </c>
    </row>
    <row r="107" ht="14.25">
      <c r="B107" s="801" t="s">
        <v>1029</v>
      </c>
    </row>
    <row r="108" ht="14.25">
      <c r="B108" s="801" t="s">
        <v>1030</v>
      </c>
    </row>
    <row r="109" ht="14.25">
      <c r="B109" s="801" t="s">
        <v>1031</v>
      </c>
    </row>
    <row r="110" spans="2:7" ht="14.25">
      <c r="B110" s="802" t="s">
        <v>1032</v>
      </c>
      <c r="C110" s="803"/>
      <c r="D110" s="803"/>
      <c r="E110" s="803"/>
      <c r="F110" s="804"/>
      <c r="G110" s="804"/>
    </row>
    <row r="111" ht="14.25">
      <c r="B111" s="801" t="s">
        <v>1033</v>
      </c>
    </row>
  </sheetData>
  <sheetProtection/>
  <mergeCells count="13">
    <mergeCell ref="F5:F6"/>
    <mergeCell ref="G5:G6"/>
    <mergeCell ref="H5:H6"/>
    <mergeCell ref="E99:E100"/>
    <mergeCell ref="B104:I104"/>
    <mergeCell ref="B105:I105"/>
    <mergeCell ref="A2:H2"/>
    <mergeCell ref="A3:H3"/>
    <mergeCell ref="A5:A6"/>
    <mergeCell ref="B5:B6"/>
    <mergeCell ref="C5:C6"/>
    <mergeCell ref="D5:D6"/>
    <mergeCell ref="E5:E6"/>
  </mergeCells>
  <printOptions horizontalCentered="1"/>
  <pageMargins left="0.7086614173228347" right="0.15748031496062992" top="0.4724409448818898" bottom="0.4724409448818898" header="0.35433070866141736" footer="0.31496062992125984"/>
  <pageSetup fitToHeight="2" horizontalDpi="600" verticalDpi="600" orientation="portrait" paperSize="9" scale="47" r:id="rId1"/>
  <rowBreaks count="1" manualBreakCount="1">
    <brk id="76" max="8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zoomScalePageLayoutView="0" workbookViewId="0" topLeftCell="A44">
      <selection activeCell="C4" sqref="C4:F84"/>
    </sheetView>
  </sheetViews>
  <sheetFormatPr defaultColWidth="9.28125" defaultRowHeight="15"/>
  <cols>
    <col min="1" max="1" width="7.00390625" style="491" customWidth="1"/>
    <col min="2" max="2" width="5.28125" style="491" customWidth="1"/>
    <col min="3" max="3" width="65.57421875" style="491" customWidth="1"/>
    <col min="4" max="4" width="12.00390625" style="491" customWidth="1"/>
    <col min="5" max="5" width="11.7109375" style="491" customWidth="1"/>
    <col min="6" max="6" width="12.421875" style="615" customWidth="1"/>
    <col min="7" max="7" width="13.28125" style="491" customWidth="1"/>
    <col min="8" max="16384" width="9.28125" style="491" customWidth="1"/>
  </cols>
  <sheetData>
    <row r="2" spans="1:6" ht="21">
      <c r="A2" s="984" t="s">
        <v>892</v>
      </c>
      <c r="B2" s="984"/>
      <c r="C2" s="984"/>
      <c r="D2" s="984"/>
      <c r="E2" s="984"/>
      <c r="F2" s="984"/>
    </row>
    <row r="3" ht="15" thickBot="1"/>
    <row r="4" spans="1:6" ht="15" thickTop="1">
      <c r="A4" s="564"/>
      <c r="B4" s="500"/>
      <c r="C4" s="1013" t="s">
        <v>893</v>
      </c>
      <c r="D4" s="1015" t="s">
        <v>655</v>
      </c>
      <c r="E4" s="1015" t="s">
        <v>813</v>
      </c>
      <c r="F4" s="1015" t="s">
        <v>762</v>
      </c>
    </row>
    <row r="5" spans="1:6" ht="15" thickBot="1">
      <c r="A5" s="565"/>
      <c r="B5" s="503"/>
      <c r="C5" s="1014"/>
      <c r="D5" s="1016"/>
      <c r="E5" s="1016"/>
      <c r="F5" s="1017"/>
    </row>
    <row r="6" spans="1:6" ht="16.5" customHeight="1" thickTop="1">
      <c r="A6" s="564"/>
      <c r="B6" s="501"/>
      <c r="D6" s="640"/>
      <c r="E6" s="641"/>
      <c r="F6" s="643"/>
    </row>
    <row r="7" spans="1:6" ht="15" thickBot="1">
      <c r="A7" s="490"/>
      <c r="B7" s="492"/>
      <c r="C7" s="567" t="s">
        <v>890</v>
      </c>
      <c r="D7" s="640"/>
      <c r="E7" s="641"/>
      <c r="F7" s="640"/>
    </row>
    <row r="8" spans="1:6" ht="14.25" hidden="1">
      <c r="A8" s="490">
        <v>1</v>
      </c>
      <c r="B8" s="492"/>
      <c r="C8" s="491" t="s">
        <v>889</v>
      </c>
      <c r="D8" s="627">
        <v>0</v>
      </c>
      <c r="E8" s="627">
        <v>0</v>
      </c>
      <c r="F8" s="644">
        <f>D8-E8</f>
        <v>0</v>
      </c>
    </row>
    <row r="9" spans="1:6" ht="14.25" hidden="1">
      <c r="A9" s="490">
        <v>2</v>
      </c>
      <c r="B9" s="492"/>
      <c r="C9" s="491" t="s">
        <v>888</v>
      </c>
      <c r="D9" s="627">
        <v>0</v>
      </c>
      <c r="E9" s="627">
        <v>0</v>
      </c>
      <c r="F9" s="644">
        <f aca="true" t="shared" si="0" ref="F9:F21">D9-E9</f>
        <v>0</v>
      </c>
    </row>
    <row r="10" spans="1:6" ht="14.25" hidden="1">
      <c r="A10" s="639">
        <v>3</v>
      </c>
      <c r="B10" s="638"/>
      <c r="C10" s="510" t="s">
        <v>887</v>
      </c>
      <c r="D10" s="627">
        <f>+D11+D12+D13</f>
        <v>0</v>
      </c>
      <c r="E10" s="627">
        <f>+E11+E12+E13</f>
        <v>0</v>
      </c>
      <c r="F10" s="644">
        <f t="shared" si="0"/>
        <v>0</v>
      </c>
    </row>
    <row r="11" spans="1:6" ht="14.25" hidden="1">
      <c r="A11" s="490"/>
      <c r="B11" s="492" t="s">
        <v>398</v>
      </c>
      <c r="C11" s="528" t="s">
        <v>886</v>
      </c>
      <c r="D11" s="627">
        <v>0</v>
      </c>
      <c r="E11" s="627">
        <v>0</v>
      </c>
      <c r="F11" s="644">
        <f t="shared" si="0"/>
        <v>0</v>
      </c>
    </row>
    <row r="12" spans="1:6" ht="14.25" hidden="1">
      <c r="A12" s="490"/>
      <c r="B12" s="492" t="s">
        <v>399</v>
      </c>
      <c r="C12" s="528" t="s">
        <v>885</v>
      </c>
      <c r="D12" s="627">
        <v>0</v>
      </c>
      <c r="E12" s="627">
        <v>0</v>
      </c>
      <c r="F12" s="644">
        <f t="shared" si="0"/>
        <v>0</v>
      </c>
    </row>
    <row r="13" spans="1:6" ht="14.25" hidden="1">
      <c r="A13" s="490"/>
      <c r="B13" s="492" t="s">
        <v>401</v>
      </c>
      <c r="C13" s="528" t="s">
        <v>884</v>
      </c>
      <c r="D13" s="627">
        <v>0</v>
      </c>
      <c r="E13" s="627">
        <v>0</v>
      </c>
      <c r="F13" s="644">
        <f t="shared" si="0"/>
        <v>0</v>
      </c>
    </row>
    <row r="14" spans="1:6" ht="14.25" hidden="1">
      <c r="A14" s="490">
        <v>4</v>
      </c>
      <c r="B14" s="492"/>
      <c r="C14" s="510" t="s">
        <v>883</v>
      </c>
      <c r="D14" s="627">
        <f>+D15+D16+D17</f>
        <v>0</v>
      </c>
      <c r="E14" s="627">
        <f>+E15+E16+E17</f>
        <v>0</v>
      </c>
      <c r="F14" s="644">
        <f t="shared" si="0"/>
        <v>0</v>
      </c>
    </row>
    <row r="15" spans="1:6" ht="14.25" hidden="1">
      <c r="A15" s="490"/>
      <c r="B15" s="492" t="s">
        <v>398</v>
      </c>
      <c r="C15" s="528" t="s">
        <v>882</v>
      </c>
      <c r="D15" s="627">
        <v>0</v>
      </c>
      <c r="E15" s="627">
        <v>0</v>
      </c>
      <c r="F15" s="644">
        <f t="shared" si="0"/>
        <v>0</v>
      </c>
    </row>
    <row r="16" spans="1:8" ht="14.25" hidden="1">
      <c r="A16" s="490"/>
      <c r="B16" s="492" t="s">
        <v>399</v>
      </c>
      <c r="C16" s="528" t="s">
        <v>881</v>
      </c>
      <c r="D16" s="627">
        <v>0</v>
      </c>
      <c r="E16" s="627">
        <v>0</v>
      </c>
      <c r="F16" s="644">
        <f t="shared" si="0"/>
        <v>0</v>
      </c>
      <c r="H16" s="637"/>
    </row>
    <row r="17" spans="1:8" ht="14.25" hidden="1">
      <c r="A17" s="490"/>
      <c r="B17" s="492" t="s">
        <v>401</v>
      </c>
      <c r="C17" s="528" t="s">
        <v>880</v>
      </c>
      <c r="D17" s="627">
        <v>0</v>
      </c>
      <c r="E17" s="627">
        <v>0</v>
      </c>
      <c r="F17" s="644">
        <f t="shared" si="0"/>
        <v>0</v>
      </c>
      <c r="H17" s="637"/>
    </row>
    <row r="18" spans="1:6" ht="14.25" customHeight="1" hidden="1">
      <c r="A18" s="490">
        <v>5</v>
      </c>
      <c r="B18" s="492"/>
      <c r="C18" s="514" t="s">
        <v>879</v>
      </c>
      <c r="D18" s="627">
        <v>0</v>
      </c>
      <c r="E18" s="627">
        <v>0</v>
      </c>
      <c r="F18" s="644">
        <f t="shared" si="0"/>
        <v>0</v>
      </c>
    </row>
    <row r="19" spans="1:6" ht="14.25" hidden="1">
      <c r="A19" s="490">
        <v>6</v>
      </c>
      <c r="B19" s="492"/>
      <c r="C19" s="514" t="s">
        <v>878</v>
      </c>
      <c r="D19" s="627">
        <v>0</v>
      </c>
      <c r="E19" s="627">
        <v>0</v>
      </c>
      <c r="F19" s="644">
        <f t="shared" si="0"/>
        <v>0</v>
      </c>
    </row>
    <row r="20" spans="1:6" ht="14.25" hidden="1">
      <c r="A20" s="490">
        <v>7</v>
      </c>
      <c r="B20" s="492"/>
      <c r="C20" s="491" t="s">
        <v>877</v>
      </c>
      <c r="D20" s="627">
        <v>0</v>
      </c>
      <c r="E20" s="627">
        <v>0</v>
      </c>
      <c r="F20" s="644">
        <f t="shared" si="0"/>
        <v>0</v>
      </c>
    </row>
    <row r="21" spans="1:6" ht="15" hidden="1" thickBot="1">
      <c r="A21" s="490">
        <v>8</v>
      </c>
      <c r="B21" s="492"/>
      <c r="C21" s="491" t="s">
        <v>876</v>
      </c>
      <c r="D21" s="627">
        <v>0</v>
      </c>
      <c r="E21" s="627">
        <v>0</v>
      </c>
      <c r="F21" s="644">
        <f t="shared" si="0"/>
        <v>0</v>
      </c>
    </row>
    <row r="22" spans="1:6" ht="15" thickBot="1">
      <c r="A22" s="490"/>
      <c r="B22" s="492"/>
      <c r="C22" s="515" t="s">
        <v>875</v>
      </c>
      <c r="D22" s="624">
        <f>+D8+D9+D10+D14+D18+D19+D20+D21</f>
        <v>0</v>
      </c>
      <c r="E22" s="642">
        <f>+E8+E9+E10+E14+E18+E19+E20+E21</f>
        <v>0</v>
      </c>
      <c r="F22" s="623">
        <f>D22-E22</f>
        <v>0</v>
      </c>
    </row>
    <row r="23" spans="1:6" ht="14.25">
      <c r="A23" s="490"/>
      <c r="B23" s="492"/>
      <c r="D23" s="620"/>
      <c r="E23" s="620"/>
      <c r="F23" s="619"/>
    </row>
    <row r="24" spans="1:6" ht="15" thickBot="1">
      <c r="A24" s="490"/>
      <c r="B24" s="492"/>
      <c r="C24" s="567" t="s">
        <v>874</v>
      </c>
      <c r="D24" s="620"/>
      <c r="E24" s="620"/>
      <c r="F24" s="619"/>
    </row>
    <row r="25" spans="1:6" ht="14.25" hidden="1">
      <c r="A25" s="490">
        <v>9</v>
      </c>
      <c r="B25" s="492"/>
      <c r="C25" s="635" t="s">
        <v>873</v>
      </c>
      <c r="D25" s="646">
        <v>0</v>
      </c>
      <c r="E25" s="647">
        <v>0</v>
      </c>
      <c r="F25" s="631">
        <f aca="true" t="shared" si="1" ref="F25:F43">D25-E25</f>
        <v>0</v>
      </c>
    </row>
    <row r="26" spans="1:6" ht="14.25" hidden="1">
      <c r="A26" s="490">
        <v>10</v>
      </c>
      <c r="B26" s="492"/>
      <c r="C26" s="491" t="s">
        <v>872</v>
      </c>
      <c r="D26" s="627">
        <v>0</v>
      </c>
      <c r="E26" s="627">
        <v>0</v>
      </c>
      <c r="F26" s="645">
        <f t="shared" si="1"/>
        <v>0</v>
      </c>
    </row>
    <row r="27" spans="1:6" ht="14.25" hidden="1">
      <c r="A27" s="490">
        <v>11</v>
      </c>
      <c r="B27" s="492"/>
      <c r="C27" s="491" t="s">
        <v>871</v>
      </c>
      <c r="D27" s="627">
        <v>0</v>
      </c>
      <c r="E27" s="627">
        <v>0</v>
      </c>
      <c r="F27" s="645">
        <f t="shared" si="1"/>
        <v>0</v>
      </c>
    </row>
    <row r="28" spans="1:6" ht="14.25" hidden="1">
      <c r="A28" s="490">
        <v>12</v>
      </c>
      <c r="B28" s="492"/>
      <c r="C28" s="491" t="s">
        <v>870</v>
      </c>
      <c r="D28" s="620">
        <f>+D29+D30+D31</f>
        <v>0</v>
      </c>
      <c r="E28" s="620">
        <f>+E29+E30+E31</f>
        <v>0</v>
      </c>
      <c r="F28" s="645">
        <f t="shared" si="1"/>
        <v>0</v>
      </c>
    </row>
    <row r="29" spans="1:6" ht="14.25" hidden="1">
      <c r="A29" s="490"/>
      <c r="B29" s="492" t="s">
        <v>398</v>
      </c>
      <c r="C29" s="528" t="s">
        <v>607</v>
      </c>
      <c r="D29" s="627">
        <v>0</v>
      </c>
      <c r="E29" s="627">
        <v>0</v>
      </c>
      <c r="F29" s="645">
        <f t="shared" si="1"/>
        <v>0</v>
      </c>
    </row>
    <row r="30" spans="1:6" ht="14.25" hidden="1">
      <c r="A30" s="490"/>
      <c r="B30" s="492" t="s">
        <v>399</v>
      </c>
      <c r="C30" s="636" t="s">
        <v>869</v>
      </c>
      <c r="D30" s="627">
        <v>0</v>
      </c>
      <c r="E30" s="627">
        <v>0</v>
      </c>
      <c r="F30" s="645">
        <f t="shared" si="1"/>
        <v>0</v>
      </c>
    </row>
    <row r="31" spans="1:6" ht="14.25" hidden="1">
      <c r="A31" s="490"/>
      <c r="B31" s="492" t="s">
        <v>401</v>
      </c>
      <c r="C31" s="528" t="s">
        <v>868</v>
      </c>
      <c r="D31" s="627">
        <v>0</v>
      </c>
      <c r="E31" s="627">
        <v>0</v>
      </c>
      <c r="F31" s="645">
        <f t="shared" si="1"/>
        <v>0</v>
      </c>
    </row>
    <row r="32" spans="1:6" ht="14.25" hidden="1">
      <c r="A32" s="490">
        <v>13</v>
      </c>
      <c r="B32" s="492"/>
      <c r="C32" s="491" t="s">
        <v>867</v>
      </c>
      <c r="D32" s="627">
        <v>0</v>
      </c>
      <c r="E32" s="627">
        <v>0</v>
      </c>
      <c r="F32" s="645">
        <f t="shared" si="1"/>
        <v>0</v>
      </c>
    </row>
    <row r="33" spans="1:6" ht="14.25" hidden="1">
      <c r="A33" s="490">
        <v>14</v>
      </c>
      <c r="B33" s="492"/>
      <c r="C33" s="491" t="s">
        <v>866</v>
      </c>
      <c r="D33" s="620">
        <f>+D34+D35+D36+D37</f>
        <v>0</v>
      </c>
      <c r="E33" s="620">
        <f>+E34+E35+E36+E37</f>
        <v>0</v>
      </c>
      <c r="F33" s="645">
        <f t="shared" si="1"/>
        <v>0</v>
      </c>
    </row>
    <row r="34" spans="1:6" ht="14.25" hidden="1">
      <c r="A34" s="490" t="s">
        <v>695</v>
      </c>
      <c r="B34" s="492" t="s">
        <v>398</v>
      </c>
      <c r="C34" s="528" t="s">
        <v>865</v>
      </c>
      <c r="D34" s="627">
        <v>0</v>
      </c>
      <c r="E34" s="627">
        <v>0</v>
      </c>
      <c r="F34" s="645">
        <f t="shared" si="1"/>
        <v>0</v>
      </c>
    </row>
    <row r="35" spans="1:6" ht="14.25" hidden="1">
      <c r="A35" s="490"/>
      <c r="B35" s="492" t="s">
        <v>399</v>
      </c>
      <c r="C35" s="528" t="s">
        <v>864</v>
      </c>
      <c r="D35" s="627">
        <v>0</v>
      </c>
      <c r="E35" s="627">
        <v>0</v>
      </c>
      <c r="F35" s="645">
        <f t="shared" si="1"/>
        <v>0</v>
      </c>
    </row>
    <row r="36" spans="1:6" ht="14.25" hidden="1">
      <c r="A36" s="490"/>
      <c r="B36" s="492" t="s">
        <v>401</v>
      </c>
      <c r="C36" s="528" t="s">
        <v>863</v>
      </c>
      <c r="D36" s="627">
        <v>0</v>
      </c>
      <c r="E36" s="627">
        <v>0</v>
      </c>
      <c r="F36" s="645">
        <f t="shared" si="1"/>
        <v>0</v>
      </c>
    </row>
    <row r="37" spans="1:6" ht="14.25" hidden="1">
      <c r="A37" s="490"/>
      <c r="B37" s="492" t="s">
        <v>403</v>
      </c>
      <c r="C37" s="528" t="s">
        <v>862</v>
      </c>
      <c r="D37" s="627">
        <v>0</v>
      </c>
      <c r="E37" s="627">
        <v>0</v>
      </c>
      <c r="F37" s="645">
        <f t="shared" si="1"/>
        <v>0</v>
      </c>
    </row>
    <row r="38" spans="1:6" ht="14.25" hidden="1">
      <c r="A38" s="490">
        <v>15</v>
      </c>
      <c r="B38" s="492"/>
      <c r="C38" s="635" t="s">
        <v>861</v>
      </c>
      <c r="D38" s="627">
        <v>0</v>
      </c>
      <c r="E38" s="627">
        <v>0</v>
      </c>
      <c r="F38" s="645">
        <f t="shared" si="1"/>
        <v>0</v>
      </c>
    </row>
    <row r="39" spans="1:6" ht="14.25" hidden="1">
      <c r="A39" s="490">
        <v>16</v>
      </c>
      <c r="B39" s="492"/>
      <c r="C39" s="635" t="s">
        <v>860</v>
      </c>
      <c r="D39" s="627">
        <v>0</v>
      </c>
      <c r="E39" s="627">
        <v>0</v>
      </c>
      <c r="F39" s="645">
        <f t="shared" si="1"/>
        <v>0</v>
      </c>
    </row>
    <row r="40" spans="1:6" ht="14.25" hidden="1">
      <c r="A40" s="490">
        <v>17</v>
      </c>
      <c r="B40" s="492"/>
      <c r="C40" s="635" t="s">
        <v>482</v>
      </c>
      <c r="D40" s="627">
        <v>0</v>
      </c>
      <c r="E40" s="627">
        <v>0</v>
      </c>
      <c r="F40" s="645">
        <f t="shared" si="1"/>
        <v>0</v>
      </c>
    </row>
    <row r="41" spans="1:6" ht="15" hidden="1" thickBot="1">
      <c r="A41" s="490">
        <v>18</v>
      </c>
      <c r="B41" s="492"/>
      <c r="C41" s="635" t="s">
        <v>859</v>
      </c>
      <c r="D41" s="627">
        <v>0</v>
      </c>
      <c r="E41" s="627">
        <v>0</v>
      </c>
      <c r="F41" s="645">
        <f t="shared" si="1"/>
        <v>0</v>
      </c>
    </row>
    <row r="42" spans="1:6" ht="15" thickBot="1">
      <c r="A42" s="490"/>
      <c r="B42" s="492"/>
      <c r="C42" s="515" t="s">
        <v>858</v>
      </c>
      <c r="D42" s="624">
        <f>+D25+D26+D27+D28+D32+D33+D38+D39+D40+D41</f>
        <v>0</v>
      </c>
      <c r="E42" s="624">
        <f>+E25+E26+E27+E28+E32+E33+E38+E39+E40+E41</f>
        <v>0</v>
      </c>
      <c r="F42" s="623">
        <f t="shared" si="1"/>
        <v>0</v>
      </c>
    </row>
    <row r="43" spans="1:6" ht="15" thickBot="1">
      <c r="A43" s="490"/>
      <c r="B43" s="492"/>
      <c r="C43" s="634" t="s">
        <v>857</v>
      </c>
      <c r="D43" s="624">
        <f>+D22-D42</f>
        <v>0</v>
      </c>
      <c r="E43" s="624">
        <f>+E22-E42</f>
        <v>0</v>
      </c>
      <c r="F43" s="623">
        <f t="shared" si="1"/>
        <v>0</v>
      </c>
    </row>
    <row r="44" spans="1:6" ht="14.25">
      <c r="A44" s="490"/>
      <c r="B44" s="492"/>
      <c r="C44" s="634"/>
      <c r="D44" s="620"/>
      <c r="E44" s="620"/>
      <c r="F44" s="619"/>
    </row>
    <row r="45" spans="1:6" ht="14.25">
      <c r="A45" s="490"/>
      <c r="B45" s="492"/>
      <c r="C45" s="567" t="s">
        <v>856</v>
      </c>
      <c r="D45" s="620"/>
      <c r="E45" s="620"/>
      <c r="F45" s="619"/>
    </row>
    <row r="46" spans="1:6" ht="14.25" hidden="1">
      <c r="A46" s="490"/>
      <c r="B46" s="492"/>
      <c r="C46" s="512" t="s">
        <v>855</v>
      </c>
      <c r="D46" s="620"/>
      <c r="E46" s="620"/>
      <c r="F46" s="619" t="s">
        <v>695</v>
      </c>
    </row>
    <row r="47" spans="1:6" ht="14.25" hidden="1">
      <c r="A47" s="490">
        <v>19</v>
      </c>
      <c r="B47" s="492"/>
      <c r="C47" s="491" t="s">
        <v>854</v>
      </c>
      <c r="D47" s="620">
        <f>+D48+D49+D50</f>
        <v>0</v>
      </c>
      <c r="E47" s="620">
        <f>+E48+E49+E50</f>
        <v>0</v>
      </c>
      <c r="F47" s="619">
        <f aca="true" t="shared" si="2" ref="F47:F52">D47-E47</f>
        <v>0</v>
      </c>
    </row>
    <row r="48" spans="1:6" ht="14.25" hidden="1">
      <c r="A48" s="490"/>
      <c r="B48" s="492" t="s">
        <v>398</v>
      </c>
      <c r="C48" s="528" t="s">
        <v>853</v>
      </c>
      <c r="D48" s="627">
        <v>0</v>
      </c>
      <c r="E48" s="627">
        <v>0</v>
      </c>
      <c r="F48" s="619">
        <f t="shared" si="2"/>
        <v>0</v>
      </c>
    </row>
    <row r="49" spans="1:6" ht="14.25" hidden="1">
      <c r="A49" s="490"/>
      <c r="B49" s="492" t="s">
        <v>399</v>
      </c>
      <c r="C49" s="528" t="s">
        <v>852</v>
      </c>
      <c r="D49" s="627">
        <v>0</v>
      </c>
      <c r="E49" s="627">
        <v>0</v>
      </c>
      <c r="F49" s="619">
        <f t="shared" si="2"/>
        <v>0</v>
      </c>
    </row>
    <row r="50" spans="1:6" ht="14.25" hidden="1">
      <c r="A50" s="490"/>
      <c r="B50" s="492" t="s">
        <v>401</v>
      </c>
      <c r="C50" s="528" t="s">
        <v>797</v>
      </c>
      <c r="D50" s="627">
        <v>0</v>
      </c>
      <c r="E50" s="627">
        <v>0</v>
      </c>
      <c r="F50" s="619">
        <f t="shared" si="2"/>
        <v>0</v>
      </c>
    </row>
    <row r="51" spans="1:6" ht="14.25" hidden="1">
      <c r="A51" s="490">
        <v>20</v>
      </c>
      <c r="B51" s="492"/>
      <c r="C51" s="491" t="s">
        <v>851</v>
      </c>
      <c r="D51" s="627">
        <v>0</v>
      </c>
      <c r="E51" s="627">
        <v>0</v>
      </c>
      <c r="F51" s="619">
        <f t="shared" si="2"/>
        <v>0</v>
      </c>
    </row>
    <row r="52" spans="1:6" ht="14.25" hidden="1">
      <c r="A52" s="490"/>
      <c r="B52" s="492"/>
      <c r="C52" s="515" t="s">
        <v>850</v>
      </c>
      <c r="D52" s="633">
        <f>+D47+D51</f>
        <v>0</v>
      </c>
      <c r="E52" s="633">
        <f>+E47+E51</f>
        <v>0</v>
      </c>
      <c r="F52" s="632">
        <f t="shared" si="2"/>
        <v>0</v>
      </c>
    </row>
    <row r="53" spans="1:6" ht="14.25" hidden="1">
      <c r="A53" s="490"/>
      <c r="B53" s="492"/>
      <c r="C53" s="512" t="s">
        <v>317</v>
      </c>
      <c r="D53" s="620"/>
      <c r="E53" s="620"/>
      <c r="F53" s="619"/>
    </row>
    <row r="54" spans="1:6" ht="14.25" hidden="1">
      <c r="A54" s="490">
        <v>21</v>
      </c>
      <c r="B54" s="492"/>
      <c r="C54" s="491" t="s">
        <v>849</v>
      </c>
      <c r="D54" s="620">
        <f>+D55+D56</f>
        <v>0</v>
      </c>
      <c r="E54" s="620">
        <f>+E55+E56</f>
        <v>0</v>
      </c>
      <c r="F54" s="619">
        <f>D54-E54</f>
        <v>0</v>
      </c>
    </row>
    <row r="55" spans="1:6" ht="14.25" hidden="1">
      <c r="A55" s="490"/>
      <c r="B55" s="492" t="s">
        <v>398</v>
      </c>
      <c r="C55" s="528" t="s">
        <v>848</v>
      </c>
      <c r="D55" s="627">
        <v>0</v>
      </c>
      <c r="E55" s="627">
        <v>0</v>
      </c>
      <c r="F55" s="619">
        <f>D55-E55</f>
        <v>0</v>
      </c>
    </row>
    <row r="56" spans="1:6" ht="14.25" hidden="1">
      <c r="A56" s="490"/>
      <c r="B56" s="492" t="s">
        <v>399</v>
      </c>
      <c r="C56" s="528" t="s">
        <v>847</v>
      </c>
      <c r="D56" s="627">
        <v>0</v>
      </c>
      <c r="E56" s="627">
        <v>0</v>
      </c>
      <c r="F56" s="619">
        <f>D56-E56</f>
        <v>0</v>
      </c>
    </row>
    <row r="57" spans="1:6" ht="14.25" hidden="1">
      <c r="A57" s="490"/>
      <c r="B57" s="492"/>
      <c r="C57" s="515" t="s">
        <v>846</v>
      </c>
      <c r="D57" s="633">
        <f>+D54</f>
        <v>0</v>
      </c>
      <c r="E57" s="633">
        <f>+E54</f>
        <v>0</v>
      </c>
      <c r="F57" s="632">
        <f>D57-E57</f>
        <v>0</v>
      </c>
    </row>
    <row r="58" spans="1:6" ht="15" thickBot="1">
      <c r="A58" s="490"/>
      <c r="B58" s="492"/>
      <c r="C58" s="515"/>
      <c r="D58" s="620"/>
      <c r="E58" s="620"/>
      <c r="F58" s="619"/>
    </row>
    <row r="59" spans="1:6" ht="15" thickBot="1">
      <c r="A59" s="490"/>
      <c r="B59" s="492"/>
      <c r="C59" s="515" t="s">
        <v>845</v>
      </c>
      <c r="D59" s="624">
        <f>+D52-D57</f>
        <v>0</v>
      </c>
      <c r="E59" s="624">
        <f>+E52-E57</f>
        <v>0</v>
      </c>
      <c r="F59" s="623">
        <f>D59-E59</f>
        <v>0</v>
      </c>
    </row>
    <row r="60" spans="1:6" ht="14.25">
      <c r="A60" s="490"/>
      <c r="B60" s="492"/>
      <c r="C60" s="515"/>
      <c r="D60" s="620"/>
      <c r="E60" s="620"/>
      <c r="F60" s="619"/>
    </row>
    <row r="61" spans="1:6" ht="15" thickBot="1">
      <c r="A61" s="490"/>
      <c r="B61" s="492"/>
      <c r="C61" s="566" t="s">
        <v>844</v>
      </c>
      <c r="D61" s="630"/>
      <c r="E61" s="630"/>
      <c r="F61" s="629"/>
    </row>
    <row r="62" spans="1:6" ht="14.25" hidden="1">
      <c r="A62" s="490">
        <v>22</v>
      </c>
      <c r="B62" s="492"/>
      <c r="C62" s="535" t="s">
        <v>843</v>
      </c>
      <c r="D62" s="627">
        <v>0</v>
      </c>
      <c r="E62" s="627">
        <v>0</v>
      </c>
      <c r="F62" s="619">
        <f>D62-E62</f>
        <v>0</v>
      </c>
    </row>
    <row r="63" spans="1:6" ht="15" hidden="1" thickBot="1">
      <c r="A63" s="490">
        <v>23</v>
      </c>
      <c r="B63" s="492"/>
      <c r="C63" s="535" t="s">
        <v>842</v>
      </c>
      <c r="D63" s="627">
        <v>0</v>
      </c>
      <c r="E63" s="627">
        <v>0</v>
      </c>
      <c r="F63" s="619">
        <f>D63-E63</f>
        <v>0</v>
      </c>
    </row>
    <row r="64" spans="1:6" ht="15" thickBot="1">
      <c r="A64" s="490"/>
      <c r="B64" s="492"/>
      <c r="C64" s="515" t="s">
        <v>841</v>
      </c>
      <c r="D64" s="624">
        <f>+D62-D63</f>
        <v>0</v>
      </c>
      <c r="E64" s="624">
        <f>+E62-E63</f>
        <v>0</v>
      </c>
      <c r="F64" s="623">
        <f>D64-E64</f>
        <v>0</v>
      </c>
    </row>
    <row r="65" spans="1:6" ht="14.25">
      <c r="A65" s="490"/>
      <c r="B65" s="492"/>
      <c r="C65" s="567" t="s">
        <v>840</v>
      </c>
      <c r="D65" s="620"/>
      <c r="E65" s="620"/>
      <c r="F65" s="619"/>
    </row>
    <row r="66" spans="1:6" ht="14.25" hidden="1">
      <c r="A66" s="490">
        <v>24</v>
      </c>
      <c r="B66" s="492"/>
      <c r="C66" s="535" t="s">
        <v>839</v>
      </c>
      <c r="D66" s="620">
        <f>+D67+D68+D69+D70+D71</f>
        <v>0</v>
      </c>
      <c r="E66" s="620">
        <f>+E67+E68+E69+E70+E71</f>
        <v>0</v>
      </c>
      <c r="F66" s="619">
        <f aca="true" t="shared" si="3" ref="F66:F78">D66-E66</f>
        <v>0</v>
      </c>
    </row>
    <row r="67" spans="1:6" ht="14.25" hidden="1">
      <c r="A67" s="490"/>
      <c r="B67" s="492" t="s">
        <v>398</v>
      </c>
      <c r="C67" s="528" t="s">
        <v>838</v>
      </c>
      <c r="D67" s="627">
        <v>0</v>
      </c>
      <c r="E67" s="627">
        <v>0</v>
      </c>
      <c r="F67" s="619">
        <f t="shared" si="3"/>
        <v>0</v>
      </c>
    </row>
    <row r="68" spans="1:6" ht="14.25" hidden="1">
      <c r="A68" s="490"/>
      <c r="B68" s="492" t="s">
        <v>399</v>
      </c>
      <c r="C68" s="628" t="s">
        <v>837</v>
      </c>
      <c r="D68" s="627">
        <v>0</v>
      </c>
      <c r="E68" s="627">
        <v>0</v>
      </c>
      <c r="F68" s="619">
        <f t="shared" si="3"/>
        <v>0</v>
      </c>
    </row>
    <row r="69" spans="1:6" ht="14.25" hidden="1">
      <c r="A69" s="490" t="s">
        <v>695</v>
      </c>
      <c r="B69" s="492" t="s">
        <v>401</v>
      </c>
      <c r="C69" s="628" t="s">
        <v>836</v>
      </c>
      <c r="D69" s="627">
        <v>0</v>
      </c>
      <c r="E69" s="627">
        <v>0</v>
      </c>
      <c r="F69" s="619">
        <f t="shared" si="3"/>
        <v>0</v>
      </c>
    </row>
    <row r="70" spans="1:6" ht="14.25" hidden="1">
      <c r="A70" s="490" t="s">
        <v>695</v>
      </c>
      <c r="B70" s="492" t="s">
        <v>403</v>
      </c>
      <c r="C70" s="528" t="s">
        <v>835</v>
      </c>
      <c r="D70" s="627">
        <v>0</v>
      </c>
      <c r="E70" s="627">
        <v>0</v>
      </c>
      <c r="F70" s="619">
        <f t="shared" si="3"/>
        <v>0</v>
      </c>
    </row>
    <row r="71" spans="1:6" ht="14.25" hidden="1">
      <c r="A71" s="490"/>
      <c r="B71" s="492" t="s">
        <v>767</v>
      </c>
      <c r="C71" s="528" t="s">
        <v>834</v>
      </c>
      <c r="D71" s="627">
        <v>0</v>
      </c>
      <c r="E71" s="627">
        <v>0</v>
      </c>
      <c r="F71" s="619">
        <f t="shared" si="3"/>
        <v>0</v>
      </c>
    </row>
    <row r="72" spans="1:6" ht="14.25" hidden="1">
      <c r="A72" s="490"/>
      <c r="B72" s="492"/>
      <c r="C72" s="515" t="s">
        <v>833</v>
      </c>
      <c r="D72" s="626">
        <f>+D66</f>
        <v>0</v>
      </c>
      <c r="E72" s="626">
        <f>+E66</f>
        <v>0</v>
      </c>
      <c r="F72" s="625">
        <f t="shared" si="3"/>
        <v>0</v>
      </c>
    </row>
    <row r="73" spans="1:6" ht="14.25" hidden="1">
      <c r="A73" s="490">
        <v>25</v>
      </c>
      <c r="B73" s="492"/>
      <c r="C73" s="535" t="s">
        <v>832</v>
      </c>
      <c r="D73" s="620">
        <f>+D74+D75+D76+D77</f>
        <v>0</v>
      </c>
      <c r="E73" s="620">
        <f>+E74+E75+E76+E77</f>
        <v>0</v>
      </c>
      <c r="F73" s="619">
        <f t="shared" si="3"/>
        <v>0</v>
      </c>
    </row>
    <row r="74" spans="1:6" ht="14.25" hidden="1">
      <c r="A74" s="490"/>
      <c r="B74" s="492" t="s">
        <v>398</v>
      </c>
      <c r="C74" s="628" t="s">
        <v>831</v>
      </c>
      <c r="D74" s="627">
        <v>0</v>
      </c>
      <c r="E74" s="627">
        <v>0</v>
      </c>
      <c r="F74" s="619">
        <f t="shared" si="3"/>
        <v>0</v>
      </c>
    </row>
    <row r="75" spans="1:6" ht="14.25" hidden="1">
      <c r="A75" s="490" t="s">
        <v>695</v>
      </c>
      <c r="B75" s="492" t="s">
        <v>399</v>
      </c>
      <c r="C75" s="628" t="s">
        <v>830</v>
      </c>
      <c r="D75" s="627">
        <v>0</v>
      </c>
      <c r="E75" s="627">
        <v>0</v>
      </c>
      <c r="F75" s="619">
        <f t="shared" si="3"/>
        <v>0</v>
      </c>
    </row>
    <row r="76" spans="1:6" ht="14.25" hidden="1">
      <c r="A76" s="490" t="s">
        <v>695</v>
      </c>
      <c r="B76" s="492" t="s">
        <v>401</v>
      </c>
      <c r="C76" s="528" t="s">
        <v>829</v>
      </c>
      <c r="D76" s="627">
        <v>0</v>
      </c>
      <c r="E76" s="627">
        <v>0</v>
      </c>
      <c r="F76" s="619">
        <f t="shared" si="3"/>
        <v>0</v>
      </c>
    </row>
    <row r="77" spans="1:6" ht="14.25" hidden="1">
      <c r="A77" s="490" t="s">
        <v>695</v>
      </c>
      <c r="B77" s="492" t="s">
        <v>403</v>
      </c>
      <c r="C77" s="528" t="s">
        <v>828</v>
      </c>
      <c r="D77" s="627">
        <v>0</v>
      </c>
      <c r="E77" s="627">
        <v>0</v>
      </c>
      <c r="F77" s="619">
        <f t="shared" si="3"/>
        <v>0</v>
      </c>
    </row>
    <row r="78" spans="1:6" ht="14.25" hidden="1">
      <c r="A78" s="490"/>
      <c r="B78" s="492"/>
      <c r="C78" s="515" t="s">
        <v>827</v>
      </c>
      <c r="D78" s="626">
        <f>+D73</f>
        <v>0</v>
      </c>
      <c r="E78" s="626">
        <f>+E73</f>
        <v>0</v>
      </c>
      <c r="F78" s="625">
        <f t="shared" si="3"/>
        <v>0</v>
      </c>
    </row>
    <row r="79" spans="1:6" ht="15" thickBot="1">
      <c r="A79" s="490"/>
      <c r="B79" s="492"/>
      <c r="C79" s="515"/>
      <c r="D79" s="620"/>
      <c r="E79" s="620"/>
      <c r="F79" s="619"/>
    </row>
    <row r="80" spans="1:6" ht="15" thickBot="1">
      <c r="A80" s="490"/>
      <c r="B80" s="492"/>
      <c r="C80" s="515" t="s">
        <v>826</v>
      </c>
      <c r="D80" s="624">
        <f>+D72-D78</f>
        <v>0</v>
      </c>
      <c r="E80" s="624">
        <f>+E72-E78</f>
        <v>0</v>
      </c>
      <c r="F80" s="623">
        <f>D80-E80</f>
        <v>0</v>
      </c>
    </row>
    <row r="81" spans="1:6" ht="15" thickBot="1">
      <c r="A81" s="490"/>
      <c r="B81" s="492"/>
      <c r="C81" s="515" t="s">
        <v>825</v>
      </c>
      <c r="D81" s="622">
        <f>+D43+D59+D64+D80</f>
        <v>0</v>
      </c>
      <c r="E81" s="622">
        <f>+E43+E59+E64+E80</f>
        <v>0</v>
      </c>
      <c r="F81" s="621">
        <f>D81-E81</f>
        <v>0</v>
      </c>
    </row>
    <row r="82" spans="1:6" ht="14.25">
      <c r="A82" s="490"/>
      <c r="B82" s="492"/>
      <c r="C82" s="515"/>
      <c r="D82" s="620"/>
      <c r="E82" s="620"/>
      <c r="F82" s="619"/>
    </row>
    <row r="83" spans="1:6" ht="18.75" customHeight="1" thickBot="1">
      <c r="A83" s="490">
        <v>26</v>
      </c>
      <c r="B83" s="492"/>
      <c r="C83" s="521" t="s">
        <v>824</v>
      </c>
      <c r="D83" s="620">
        <v>0</v>
      </c>
      <c r="E83" s="620">
        <v>0</v>
      </c>
      <c r="F83" s="619">
        <f>D83-E83</f>
        <v>0</v>
      </c>
    </row>
    <row r="84" spans="1:6" ht="15" thickBot="1">
      <c r="A84" s="565">
        <v>27</v>
      </c>
      <c r="B84" s="504"/>
      <c r="C84" s="618" t="s">
        <v>823</v>
      </c>
      <c r="D84" s="617">
        <f>+D81-D83</f>
        <v>0</v>
      </c>
      <c r="E84" s="617">
        <f>+E81-E83</f>
        <v>0</v>
      </c>
      <c r="F84" s="616">
        <f>D84-E84</f>
        <v>0</v>
      </c>
    </row>
    <row r="85" ht="15" thickTop="1"/>
  </sheetData>
  <sheetProtection/>
  <mergeCells count="5">
    <mergeCell ref="A2:F2"/>
    <mergeCell ref="C4:C5"/>
    <mergeCell ref="D4:D5"/>
    <mergeCell ref="E4:E5"/>
    <mergeCell ref="F4:F5"/>
  </mergeCells>
  <printOptions horizontalCentered="1"/>
  <pageMargins left="0.7086614173228347" right="0.15748031496062992" top="0.4724409448818898" bottom="0.4724409448818898" header="0.35433070866141736" footer="0.31496062992125984"/>
  <pageSetup fitToHeight="2" fitToWidth="1"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zoomScalePageLayoutView="0" workbookViewId="0" topLeftCell="A70">
      <selection activeCell="F76" sqref="F76"/>
    </sheetView>
  </sheetViews>
  <sheetFormatPr defaultColWidth="9.28125" defaultRowHeight="15"/>
  <cols>
    <col min="1" max="1" width="7.00390625" style="491" customWidth="1"/>
    <col min="2" max="2" width="5.28125" style="491" customWidth="1"/>
    <col min="3" max="3" width="65.57421875" style="491" customWidth="1"/>
    <col min="4" max="4" width="12.00390625" style="491" customWidth="1"/>
    <col min="5" max="5" width="11.7109375" style="491" customWidth="1"/>
    <col min="6" max="6" width="12.421875" style="615" customWidth="1"/>
    <col min="7" max="7" width="13.28125" style="491" customWidth="1"/>
    <col min="8" max="16384" width="9.28125" style="491" customWidth="1"/>
  </cols>
  <sheetData>
    <row r="2" spans="1:6" ht="21">
      <c r="A2" s="984" t="s">
        <v>892</v>
      </c>
      <c r="B2" s="984"/>
      <c r="C2" s="984"/>
      <c r="D2" s="984"/>
      <c r="E2" s="984"/>
      <c r="F2" s="984"/>
    </row>
    <row r="3" ht="15" thickBot="1"/>
    <row r="4" spans="1:6" ht="15" thickTop="1">
      <c r="A4" s="564"/>
      <c r="B4" s="500"/>
      <c r="C4" s="1013" t="s">
        <v>891</v>
      </c>
      <c r="D4" s="1015" t="s">
        <v>655</v>
      </c>
      <c r="E4" s="1015" t="s">
        <v>813</v>
      </c>
      <c r="F4" s="1015" t="s">
        <v>762</v>
      </c>
    </row>
    <row r="5" spans="1:6" ht="15" thickBot="1">
      <c r="A5" s="565"/>
      <c r="B5" s="503"/>
      <c r="C5" s="1014"/>
      <c r="D5" s="1016"/>
      <c r="E5" s="1016"/>
      <c r="F5" s="1017"/>
    </row>
    <row r="6" spans="1:6" ht="16.5" customHeight="1" thickTop="1">
      <c r="A6" s="564"/>
      <c r="B6" s="501"/>
      <c r="D6" s="640"/>
      <c r="E6" s="641"/>
      <c r="F6" s="643"/>
    </row>
    <row r="7" spans="1:6" ht="14.25">
      <c r="A7" s="490"/>
      <c r="B7" s="492"/>
      <c r="C7" s="567" t="s">
        <v>890</v>
      </c>
      <c r="D7" s="640"/>
      <c r="E7" s="641"/>
      <c r="F7" s="640"/>
    </row>
    <row r="8" spans="1:6" ht="14.25">
      <c r="A8" s="490">
        <v>1</v>
      </c>
      <c r="B8" s="492"/>
      <c r="C8" s="491" t="s">
        <v>889</v>
      </c>
      <c r="D8" s="627">
        <v>0</v>
      </c>
      <c r="E8" s="627">
        <v>0</v>
      </c>
      <c r="F8" s="644">
        <f>D8-E8</f>
        <v>0</v>
      </c>
    </row>
    <row r="9" spans="1:6" ht="14.25">
      <c r="A9" s="490">
        <v>2</v>
      </c>
      <c r="B9" s="492"/>
      <c r="C9" s="491" t="s">
        <v>888</v>
      </c>
      <c r="D9" s="627">
        <v>0</v>
      </c>
      <c r="E9" s="627">
        <v>0</v>
      </c>
      <c r="F9" s="644">
        <f aca="true" t="shared" si="0" ref="F9:F21">D9-E9</f>
        <v>0</v>
      </c>
    </row>
    <row r="10" spans="1:6" ht="14.25">
      <c r="A10" s="639">
        <v>3</v>
      </c>
      <c r="B10" s="638"/>
      <c r="C10" s="510" t="s">
        <v>887</v>
      </c>
      <c r="D10" s="627">
        <f>+D11+D12+D13</f>
        <v>0</v>
      </c>
      <c r="E10" s="627">
        <f>+E11+E12+E13</f>
        <v>0</v>
      </c>
      <c r="F10" s="644">
        <f t="shared" si="0"/>
        <v>0</v>
      </c>
    </row>
    <row r="11" spans="1:6" ht="14.25">
      <c r="A11" s="490"/>
      <c r="B11" s="492" t="s">
        <v>398</v>
      </c>
      <c r="C11" s="528" t="s">
        <v>886</v>
      </c>
      <c r="D11" s="627">
        <v>0</v>
      </c>
      <c r="E11" s="627">
        <v>0</v>
      </c>
      <c r="F11" s="644">
        <f t="shared" si="0"/>
        <v>0</v>
      </c>
    </row>
    <row r="12" spans="1:6" ht="14.25">
      <c r="A12" s="490"/>
      <c r="B12" s="492" t="s">
        <v>399</v>
      </c>
      <c r="C12" s="528" t="s">
        <v>885</v>
      </c>
      <c r="D12" s="627">
        <v>0</v>
      </c>
      <c r="E12" s="627">
        <v>0</v>
      </c>
      <c r="F12" s="644">
        <f t="shared" si="0"/>
        <v>0</v>
      </c>
    </row>
    <row r="13" spans="1:6" ht="14.25">
      <c r="A13" s="490"/>
      <c r="B13" s="492" t="s">
        <v>401</v>
      </c>
      <c r="C13" s="528" t="s">
        <v>884</v>
      </c>
      <c r="D13" s="627">
        <v>0</v>
      </c>
      <c r="E13" s="627">
        <v>0</v>
      </c>
      <c r="F13" s="644">
        <f t="shared" si="0"/>
        <v>0</v>
      </c>
    </row>
    <row r="14" spans="1:6" ht="14.25">
      <c r="A14" s="490">
        <v>4</v>
      </c>
      <c r="B14" s="492"/>
      <c r="C14" s="510" t="s">
        <v>883</v>
      </c>
      <c r="D14" s="627">
        <f>+D15+D16+D17</f>
        <v>0</v>
      </c>
      <c r="E14" s="627">
        <f>+E15+E16+E17</f>
        <v>0</v>
      </c>
      <c r="F14" s="644">
        <f t="shared" si="0"/>
        <v>0</v>
      </c>
    </row>
    <row r="15" spans="1:6" ht="14.25">
      <c r="A15" s="490"/>
      <c r="B15" s="492" t="s">
        <v>398</v>
      </c>
      <c r="C15" s="528" t="s">
        <v>882</v>
      </c>
      <c r="D15" s="627">
        <v>0</v>
      </c>
      <c r="E15" s="627">
        <v>0</v>
      </c>
      <c r="F15" s="644">
        <f t="shared" si="0"/>
        <v>0</v>
      </c>
    </row>
    <row r="16" spans="1:8" ht="14.25">
      <c r="A16" s="490"/>
      <c r="B16" s="492" t="s">
        <v>399</v>
      </c>
      <c r="C16" s="528" t="s">
        <v>881</v>
      </c>
      <c r="D16" s="627">
        <v>0</v>
      </c>
      <c r="E16" s="627">
        <v>0</v>
      </c>
      <c r="F16" s="644">
        <f t="shared" si="0"/>
        <v>0</v>
      </c>
      <c r="H16" s="637"/>
    </row>
    <row r="17" spans="1:8" ht="14.25">
      <c r="A17" s="490"/>
      <c r="B17" s="492" t="s">
        <v>401</v>
      </c>
      <c r="C17" s="528" t="s">
        <v>880</v>
      </c>
      <c r="D17" s="627">
        <v>0</v>
      </c>
      <c r="E17" s="627">
        <v>0</v>
      </c>
      <c r="F17" s="644">
        <f t="shared" si="0"/>
        <v>0</v>
      </c>
      <c r="H17" s="637"/>
    </row>
    <row r="18" spans="1:6" ht="14.25" customHeight="1">
      <c r="A18" s="490">
        <v>5</v>
      </c>
      <c r="B18" s="492"/>
      <c r="C18" s="514" t="s">
        <v>879</v>
      </c>
      <c r="D18" s="627">
        <v>0</v>
      </c>
      <c r="E18" s="627">
        <v>0</v>
      </c>
      <c r="F18" s="644">
        <f t="shared" si="0"/>
        <v>0</v>
      </c>
    </row>
    <row r="19" spans="1:6" ht="14.25">
      <c r="A19" s="490">
        <v>6</v>
      </c>
      <c r="B19" s="492"/>
      <c r="C19" s="514" t="s">
        <v>878</v>
      </c>
      <c r="D19" s="627">
        <v>0</v>
      </c>
      <c r="E19" s="627">
        <v>0</v>
      </c>
      <c r="F19" s="644">
        <f t="shared" si="0"/>
        <v>0</v>
      </c>
    </row>
    <row r="20" spans="1:6" ht="14.25">
      <c r="A20" s="490">
        <v>7</v>
      </c>
      <c r="B20" s="492"/>
      <c r="C20" s="491" t="s">
        <v>877</v>
      </c>
      <c r="D20" s="627">
        <v>0</v>
      </c>
      <c r="E20" s="627">
        <v>0</v>
      </c>
      <c r="F20" s="644">
        <f t="shared" si="0"/>
        <v>0</v>
      </c>
    </row>
    <row r="21" spans="1:6" ht="15" thickBot="1">
      <c r="A21" s="490">
        <v>8</v>
      </c>
      <c r="B21" s="492"/>
      <c r="C21" s="491" t="s">
        <v>876</v>
      </c>
      <c r="D21" s="627">
        <v>0</v>
      </c>
      <c r="E21" s="627">
        <v>0</v>
      </c>
      <c r="F21" s="644">
        <f t="shared" si="0"/>
        <v>0</v>
      </c>
    </row>
    <row r="22" spans="1:6" ht="15" thickBot="1">
      <c r="A22" s="490"/>
      <c r="B22" s="492"/>
      <c r="C22" s="515" t="s">
        <v>875</v>
      </c>
      <c r="D22" s="624">
        <f>+D8+D9+D10+D14+D18+D19+D20+D21</f>
        <v>0</v>
      </c>
      <c r="E22" s="642">
        <f>+E8+E9+E10+E14+E18+E19+E20+E21</f>
        <v>0</v>
      </c>
      <c r="F22" s="623">
        <f>D22-E22</f>
        <v>0</v>
      </c>
    </row>
    <row r="23" spans="1:6" ht="14.25">
      <c r="A23" s="490"/>
      <c r="B23" s="492"/>
      <c r="D23" s="620"/>
      <c r="E23" s="620"/>
      <c r="F23" s="619"/>
    </row>
    <row r="24" spans="1:6" ht="14.25">
      <c r="A24" s="490"/>
      <c r="B24" s="492"/>
      <c r="C24" s="567" t="s">
        <v>874</v>
      </c>
      <c r="D24" s="620"/>
      <c r="E24" s="620"/>
      <c r="F24" s="619"/>
    </row>
    <row r="25" spans="1:6" ht="14.25">
      <c r="A25" s="490">
        <v>9</v>
      </c>
      <c r="B25" s="492"/>
      <c r="C25" s="635" t="s">
        <v>873</v>
      </c>
      <c r="D25" s="646">
        <v>0</v>
      </c>
      <c r="E25" s="647">
        <v>0</v>
      </c>
      <c r="F25" s="631">
        <f aca="true" t="shared" si="1" ref="F25:F43">D25-E25</f>
        <v>0</v>
      </c>
    </row>
    <row r="26" spans="1:6" ht="14.25">
      <c r="A26" s="490">
        <v>10</v>
      </c>
      <c r="B26" s="492"/>
      <c r="C26" s="491" t="s">
        <v>872</v>
      </c>
      <c r="D26" s="627">
        <v>0</v>
      </c>
      <c r="E26" s="627">
        <v>0</v>
      </c>
      <c r="F26" s="645">
        <f t="shared" si="1"/>
        <v>0</v>
      </c>
    </row>
    <row r="27" spans="1:6" ht="14.25">
      <c r="A27" s="490">
        <v>11</v>
      </c>
      <c r="B27" s="492"/>
      <c r="C27" s="491" t="s">
        <v>871</v>
      </c>
      <c r="D27" s="627">
        <v>0</v>
      </c>
      <c r="E27" s="627">
        <v>0</v>
      </c>
      <c r="F27" s="645">
        <f t="shared" si="1"/>
        <v>0</v>
      </c>
    </row>
    <row r="28" spans="1:6" ht="14.25">
      <c r="A28" s="490">
        <v>12</v>
      </c>
      <c r="B28" s="492"/>
      <c r="C28" s="491" t="s">
        <v>870</v>
      </c>
      <c r="D28" s="620">
        <f>+D29+D30+D31</f>
        <v>0</v>
      </c>
      <c r="E28" s="620">
        <f>+E29+E30+E31</f>
        <v>0</v>
      </c>
      <c r="F28" s="645">
        <f t="shared" si="1"/>
        <v>0</v>
      </c>
    </row>
    <row r="29" spans="1:6" ht="14.25">
      <c r="A29" s="490"/>
      <c r="B29" s="492" t="s">
        <v>398</v>
      </c>
      <c r="C29" s="528" t="s">
        <v>607</v>
      </c>
      <c r="D29" s="627">
        <v>0</v>
      </c>
      <c r="E29" s="627">
        <v>0</v>
      </c>
      <c r="F29" s="645">
        <f t="shared" si="1"/>
        <v>0</v>
      </c>
    </row>
    <row r="30" spans="1:6" ht="14.25">
      <c r="A30" s="490"/>
      <c r="B30" s="492" t="s">
        <v>399</v>
      </c>
      <c r="C30" s="636" t="s">
        <v>869</v>
      </c>
      <c r="D30" s="627">
        <v>0</v>
      </c>
      <c r="E30" s="627">
        <v>0</v>
      </c>
      <c r="F30" s="645">
        <f t="shared" si="1"/>
        <v>0</v>
      </c>
    </row>
    <row r="31" spans="1:6" ht="14.25">
      <c r="A31" s="490"/>
      <c r="B31" s="492" t="s">
        <v>401</v>
      </c>
      <c r="C31" s="528" t="s">
        <v>868</v>
      </c>
      <c r="D31" s="627">
        <v>0</v>
      </c>
      <c r="E31" s="627">
        <v>0</v>
      </c>
      <c r="F31" s="645">
        <f t="shared" si="1"/>
        <v>0</v>
      </c>
    </row>
    <row r="32" spans="1:6" ht="14.25">
      <c r="A32" s="490">
        <v>13</v>
      </c>
      <c r="B32" s="492"/>
      <c r="C32" s="491" t="s">
        <v>867</v>
      </c>
      <c r="D32" s="627">
        <v>0</v>
      </c>
      <c r="E32" s="627">
        <v>0</v>
      </c>
      <c r="F32" s="645">
        <f t="shared" si="1"/>
        <v>0</v>
      </c>
    </row>
    <row r="33" spans="1:6" ht="14.25">
      <c r="A33" s="490">
        <v>14</v>
      </c>
      <c r="B33" s="492"/>
      <c r="C33" s="491" t="s">
        <v>866</v>
      </c>
      <c r="D33" s="620">
        <f>+D34+D35+D36+D37</f>
        <v>0</v>
      </c>
      <c r="E33" s="620">
        <f>+E34+E35+E36+E37</f>
        <v>0</v>
      </c>
      <c r="F33" s="645">
        <f t="shared" si="1"/>
        <v>0</v>
      </c>
    </row>
    <row r="34" spans="1:6" ht="14.25">
      <c r="A34" s="490" t="s">
        <v>695</v>
      </c>
      <c r="B34" s="492" t="s">
        <v>398</v>
      </c>
      <c r="C34" s="528" t="s">
        <v>865</v>
      </c>
      <c r="D34" s="627">
        <v>0</v>
      </c>
      <c r="E34" s="627">
        <v>0</v>
      </c>
      <c r="F34" s="645">
        <f t="shared" si="1"/>
        <v>0</v>
      </c>
    </row>
    <row r="35" spans="1:6" ht="14.25">
      <c r="A35" s="490"/>
      <c r="B35" s="492" t="s">
        <v>399</v>
      </c>
      <c r="C35" s="528" t="s">
        <v>864</v>
      </c>
      <c r="D35" s="627">
        <v>0</v>
      </c>
      <c r="E35" s="627">
        <v>0</v>
      </c>
      <c r="F35" s="645">
        <f t="shared" si="1"/>
        <v>0</v>
      </c>
    </row>
    <row r="36" spans="1:6" ht="14.25">
      <c r="A36" s="490"/>
      <c r="B36" s="492" t="s">
        <v>401</v>
      </c>
      <c r="C36" s="528" t="s">
        <v>863</v>
      </c>
      <c r="D36" s="627">
        <v>0</v>
      </c>
      <c r="E36" s="627">
        <v>0</v>
      </c>
      <c r="F36" s="645">
        <f t="shared" si="1"/>
        <v>0</v>
      </c>
    </row>
    <row r="37" spans="1:6" ht="14.25">
      <c r="A37" s="490"/>
      <c r="B37" s="492" t="s">
        <v>403</v>
      </c>
      <c r="C37" s="528" t="s">
        <v>862</v>
      </c>
      <c r="D37" s="627">
        <v>0</v>
      </c>
      <c r="E37" s="627">
        <v>0</v>
      </c>
      <c r="F37" s="645">
        <f t="shared" si="1"/>
        <v>0</v>
      </c>
    </row>
    <row r="38" spans="1:6" ht="14.25">
      <c r="A38" s="490">
        <v>15</v>
      </c>
      <c r="B38" s="492"/>
      <c r="C38" s="635" t="s">
        <v>861</v>
      </c>
      <c r="D38" s="627">
        <v>0</v>
      </c>
      <c r="E38" s="627">
        <v>0</v>
      </c>
      <c r="F38" s="645">
        <f t="shared" si="1"/>
        <v>0</v>
      </c>
    </row>
    <row r="39" spans="1:6" ht="14.25">
      <c r="A39" s="490">
        <v>16</v>
      </c>
      <c r="B39" s="492"/>
      <c r="C39" s="635" t="s">
        <v>860</v>
      </c>
      <c r="D39" s="627">
        <v>0</v>
      </c>
      <c r="E39" s="627">
        <v>0</v>
      </c>
      <c r="F39" s="645">
        <f t="shared" si="1"/>
        <v>0</v>
      </c>
    </row>
    <row r="40" spans="1:6" ht="14.25">
      <c r="A40" s="490">
        <v>17</v>
      </c>
      <c r="B40" s="492"/>
      <c r="C40" s="635" t="s">
        <v>482</v>
      </c>
      <c r="D40" s="627">
        <v>0</v>
      </c>
      <c r="E40" s="627">
        <v>0</v>
      </c>
      <c r="F40" s="645">
        <f t="shared" si="1"/>
        <v>0</v>
      </c>
    </row>
    <row r="41" spans="1:6" ht="15" thickBot="1">
      <c r="A41" s="490">
        <v>18</v>
      </c>
      <c r="B41" s="492"/>
      <c r="C41" s="635" t="s">
        <v>859</v>
      </c>
      <c r="D41" s="627">
        <v>0</v>
      </c>
      <c r="E41" s="627">
        <v>0</v>
      </c>
      <c r="F41" s="645">
        <f t="shared" si="1"/>
        <v>0</v>
      </c>
    </row>
    <row r="42" spans="1:6" ht="15" thickBot="1">
      <c r="A42" s="490"/>
      <c r="B42" s="492"/>
      <c r="C42" s="515" t="s">
        <v>858</v>
      </c>
      <c r="D42" s="624">
        <f>+D25+D26+D27+D28+D32+D33+D38+D39+D40+D41</f>
        <v>0</v>
      </c>
      <c r="E42" s="624">
        <f>+E25+E26+E27+E28+E32+E33+E38+E39+E40+E41</f>
        <v>0</v>
      </c>
      <c r="F42" s="623">
        <f t="shared" si="1"/>
        <v>0</v>
      </c>
    </row>
    <row r="43" spans="1:6" ht="15" thickBot="1">
      <c r="A43" s="490"/>
      <c r="B43" s="492"/>
      <c r="C43" s="634" t="s">
        <v>857</v>
      </c>
      <c r="D43" s="624">
        <f>+D22-D42</f>
        <v>0</v>
      </c>
      <c r="E43" s="624">
        <f>+E22-E42</f>
        <v>0</v>
      </c>
      <c r="F43" s="623">
        <f t="shared" si="1"/>
        <v>0</v>
      </c>
    </row>
    <row r="44" spans="1:6" ht="14.25">
      <c r="A44" s="490"/>
      <c r="B44" s="492"/>
      <c r="C44" s="634"/>
      <c r="D44" s="620"/>
      <c r="E44" s="620"/>
      <c r="F44" s="619"/>
    </row>
    <row r="45" spans="1:6" ht="14.25">
      <c r="A45" s="490"/>
      <c r="B45" s="492"/>
      <c r="C45" s="567" t="s">
        <v>856</v>
      </c>
      <c r="D45" s="620"/>
      <c r="E45" s="620"/>
      <c r="F45" s="619"/>
    </row>
    <row r="46" spans="1:6" ht="14.25">
      <c r="A46" s="490"/>
      <c r="B46" s="492"/>
      <c r="C46" s="512" t="s">
        <v>855</v>
      </c>
      <c r="D46" s="620"/>
      <c r="E46" s="620"/>
      <c r="F46" s="619" t="s">
        <v>695</v>
      </c>
    </row>
    <row r="47" spans="1:6" ht="14.25">
      <c r="A47" s="490">
        <v>19</v>
      </c>
      <c r="B47" s="492"/>
      <c r="C47" s="491" t="s">
        <v>854</v>
      </c>
      <c r="D47" s="620">
        <f>+D48+D49+D50</f>
        <v>0</v>
      </c>
      <c r="E47" s="620">
        <f>+E48+E49+E50</f>
        <v>0</v>
      </c>
      <c r="F47" s="619">
        <f aca="true" t="shared" si="2" ref="F47:F52">D47-E47</f>
        <v>0</v>
      </c>
    </row>
    <row r="48" spans="1:6" ht="14.25">
      <c r="A48" s="490"/>
      <c r="B48" s="492" t="s">
        <v>398</v>
      </c>
      <c r="C48" s="528" t="s">
        <v>853</v>
      </c>
      <c r="D48" s="627">
        <v>0</v>
      </c>
      <c r="E48" s="627">
        <v>0</v>
      </c>
      <c r="F48" s="619">
        <f t="shared" si="2"/>
        <v>0</v>
      </c>
    </row>
    <row r="49" spans="1:6" ht="14.25">
      <c r="A49" s="490"/>
      <c r="B49" s="492" t="s">
        <v>399</v>
      </c>
      <c r="C49" s="528" t="s">
        <v>852</v>
      </c>
      <c r="D49" s="627">
        <v>0</v>
      </c>
      <c r="E49" s="627">
        <v>0</v>
      </c>
      <c r="F49" s="619">
        <f t="shared" si="2"/>
        <v>0</v>
      </c>
    </row>
    <row r="50" spans="1:6" ht="14.25">
      <c r="A50" s="490"/>
      <c r="B50" s="492" t="s">
        <v>401</v>
      </c>
      <c r="C50" s="528" t="s">
        <v>797</v>
      </c>
      <c r="D50" s="627">
        <v>0</v>
      </c>
      <c r="E50" s="627">
        <v>0</v>
      </c>
      <c r="F50" s="619">
        <f t="shared" si="2"/>
        <v>0</v>
      </c>
    </row>
    <row r="51" spans="1:6" ht="14.25">
      <c r="A51" s="490">
        <v>20</v>
      </c>
      <c r="B51" s="492"/>
      <c r="C51" s="491" t="s">
        <v>851</v>
      </c>
      <c r="D51" s="627">
        <v>0</v>
      </c>
      <c r="E51" s="627">
        <v>0</v>
      </c>
      <c r="F51" s="619">
        <f t="shared" si="2"/>
        <v>0</v>
      </c>
    </row>
    <row r="52" spans="1:6" ht="14.25">
      <c r="A52" s="490"/>
      <c r="B52" s="492"/>
      <c r="C52" s="515" t="s">
        <v>850</v>
      </c>
      <c r="D52" s="633">
        <f>+D47+D51</f>
        <v>0</v>
      </c>
      <c r="E52" s="633">
        <f>+E47+E51</f>
        <v>0</v>
      </c>
      <c r="F52" s="632">
        <f t="shared" si="2"/>
        <v>0</v>
      </c>
    </row>
    <row r="53" spans="1:6" ht="14.25">
      <c r="A53" s="490"/>
      <c r="B53" s="492"/>
      <c r="C53" s="512" t="s">
        <v>317</v>
      </c>
      <c r="D53" s="620"/>
      <c r="E53" s="620"/>
      <c r="F53" s="619"/>
    </row>
    <row r="54" spans="1:6" ht="14.25">
      <c r="A54" s="490">
        <v>21</v>
      </c>
      <c r="B54" s="492"/>
      <c r="C54" s="491" t="s">
        <v>849</v>
      </c>
      <c r="D54" s="620">
        <f>+D55+D56</f>
        <v>0</v>
      </c>
      <c r="E54" s="620">
        <f>+E55+E56</f>
        <v>0</v>
      </c>
      <c r="F54" s="619">
        <f>D54-E54</f>
        <v>0</v>
      </c>
    </row>
    <row r="55" spans="1:6" ht="14.25">
      <c r="A55" s="490"/>
      <c r="B55" s="492" t="s">
        <v>398</v>
      </c>
      <c r="C55" s="528" t="s">
        <v>848</v>
      </c>
      <c r="D55" s="627">
        <v>0</v>
      </c>
      <c r="E55" s="627">
        <v>0</v>
      </c>
      <c r="F55" s="619">
        <f>D55-E55</f>
        <v>0</v>
      </c>
    </row>
    <row r="56" spans="1:6" ht="14.25">
      <c r="A56" s="490"/>
      <c r="B56" s="492" t="s">
        <v>399</v>
      </c>
      <c r="C56" s="528" t="s">
        <v>847</v>
      </c>
      <c r="D56" s="627">
        <v>0</v>
      </c>
      <c r="E56" s="627">
        <v>0</v>
      </c>
      <c r="F56" s="619">
        <f>D56-E56</f>
        <v>0</v>
      </c>
    </row>
    <row r="57" spans="1:6" ht="14.25">
      <c r="A57" s="490"/>
      <c r="B57" s="492"/>
      <c r="C57" s="515" t="s">
        <v>846</v>
      </c>
      <c r="D57" s="633">
        <f>+D54</f>
        <v>0</v>
      </c>
      <c r="E57" s="633">
        <f>+E54</f>
        <v>0</v>
      </c>
      <c r="F57" s="632">
        <f>D57-E57</f>
        <v>0</v>
      </c>
    </row>
    <row r="58" spans="1:6" ht="15" thickBot="1">
      <c r="A58" s="490"/>
      <c r="B58" s="492"/>
      <c r="C58" s="515"/>
      <c r="D58" s="620"/>
      <c r="E58" s="620"/>
      <c r="F58" s="619"/>
    </row>
    <row r="59" spans="1:6" ht="15" thickBot="1">
      <c r="A59" s="490"/>
      <c r="B59" s="492"/>
      <c r="C59" s="515" t="s">
        <v>845</v>
      </c>
      <c r="D59" s="624">
        <f>+D52-D57</f>
        <v>0</v>
      </c>
      <c r="E59" s="624">
        <f>+E52-E57</f>
        <v>0</v>
      </c>
      <c r="F59" s="623">
        <f>D59-E59</f>
        <v>0</v>
      </c>
    </row>
    <row r="60" spans="1:6" ht="14.25">
      <c r="A60" s="490"/>
      <c r="B60" s="492"/>
      <c r="C60" s="515"/>
      <c r="D60" s="620"/>
      <c r="E60" s="620"/>
      <c r="F60" s="619"/>
    </row>
    <row r="61" spans="1:6" ht="14.25">
      <c r="A61" s="490"/>
      <c r="B61" s="492"/>
      <c r="C61" s="566" t="s">
        <v>844</v>
      </c>
      <c r="D61" s="630"/>
      <c r="E61" s="630"/>
      <c r="F61" s="629"/>
    </row>
    <row r="62" spans="1:6" ht="14.25">
      <c r="A62" s="490">
        <v>22</v>
      </c>
      <c r="B62" s="492"/>
      <c r="C62" s="535" t="s">
        <v>843</v>
      </c>
      <c r="D62" s="627">
        <v>0</v>
      </c>
      <c r="E62" s="627">
        <v>0</v>
      </c>
      <c r="F62" s="619">
        <f>D62-E62</f>
        <v>0</v>
      </c>
    </row>
    <row r="63" spans="1:6" ht="15" thickBot="1">
      <c r="A63" s="490">
        <v>23</v>
      </c>
      <c r="B63" s="492"/>
      <c r="C63" s="535" t="s">
        <v>842</v>
      </c>
      <c r="D63" s="627">
        <v>0</v>
      </c>
      <c r="E63" s="627">
        <v>0</v>
      </c>
      <c r="F63" s="619">
        <f>D63-E63</f>
        <v>0</v>
      </c>
    </row>
    <row r="64" spans="1:6" ht="15" thickBot="1">
      <c r="A64" s="490"/>
      <c r="B64" s="492"/>
      <c r="C64" s="515" t="s">
        <v>841</v>
      </c>
      <c r="D64" s="624">
        <f>+D62-D63</f>
        <v>0</v>
      </c>
      <c r="E64" s="624">
        <f>+E62-E63</f>
        <v>0</v>
      </c>
      <c r="F64" s="623">
        <f>D64-E64</f>
        <v>0</v>
      </c>
    </row>
    <row r="65" spans="1:6" ht="14.25">
      <c r="A65" s="490"/>
      <c r="B65" s="492"/>
      <c r="C65" s="567" t="s">
        <v>840</v>
      </c>
      <c r="D65" s="620"/>
      <c r="E65" s="620"/>
      <c r="F65" s="619"/>
    </row>
    <row r="66" spans="1:6" ht="14.25">
      <c r="A66" s="490">
        <v>24</v>
      </c>
      <c r="B66" s="492"/>
      <c r="C66" s="535" t="s">
        <v>839</v>
      </c>
      <c r="D66" s="620">
        <f>+D67+D68+D69+D70+D71</f>
        <v>0</v>
      </c>
      <c r="E66" s="620">
        <f>+E67+E68+E69+E70+E71</f>
        <v>0</v>
      </c>
      <c r="F66" s="619">
        <f aca="true" t="shared" si="3" ref="F66:F78">D66-E66</f>
        <v>0</v>
      </c>
    </row>
    <row r="67" spans="1:6" ht="14.25">
      <c r="A67" s="490"/>
      <c r="B67" s="492" t="s">
        <v>398</v>
      </c>
      <c r="C67" s="528" t="s">
        <v>838</v>
      </c>
      <c r="D67" s="627">
        <v>0</v>
      </c>
      <c r="E67" s="627">
        <v>0</v>
      </c>
      <c r="F67" s="619">
        <f t="shared" si="3"/>
        <v>0</v>
      </c>
    </row>
    <row r="68" spans="1:6" ht="14.25">
      <c r="A68" s="490"/>
      <c r="B68" s="492" t="s">
        <v>399</v>
      </c>
      <c r="C68" s="628" t="s">
        <v>837</v>
      </c>
      <c r="D68" s="627">
        <v>0</v>
      </c>
      <c r="E68" s="627">
        <v>0</v>
      </c>
      <c r="F68" s="619">
        <f t="shared" si="3"/>
        <v>0</v>
      </c>
    </row>
    <row r="69" spans="1:6" ht="14.25">
      <c r="A69" s="490" t="s">
        <v>695</v>
      </c>
      <c r="B69" s="492" t="s">
        <v>401</v>
      </c>
      <c r="C69" s="628" t="s">
        <v>836</v>
      </c>
      <c r="D69" s="627">
        <v>0</v>
      </c>
      <c r="E69" s="627">
        <v>0</v>
      </c>
      <c r="F69" s="619">
        <f t="shared" si="3"/>
        <v>0</v>
      </c>
    </row>
    <row r="70" spans="1:6" ht="14.25">
      <c r="A70" s="490" t="s">
        <v>695</v>
      </c>
      <c r="B70" s="492" t="s">
        <v>403</v>
      </c>
      <c r="C70" s="528" t="s">
        <v>835</v>
      </c>
      <c r="D70" s="627">
        <v>0</v>
      </c>
      <c r="E70" s="627">
        <v>0</v>
      </c>
      <c r="F70" s="619">
        <f t="shared" si="3"/>
        <v>0</v>
      </c>
    </row>
    <row r="71" spans="1:6" ht="14.25">
      <c r="A71" s="490"/>
      <c r="B71" s="492" t="s">
        <v>767</v>
      </c>
      <c r="C71" s="528" t="s">
        <v>834</v>
      </c>
      <c r="D71" s="627">
        <v>0</v>
      </c>
      <c r="E71" s="627">
        <v>0</v>
      </c>
      <c r="F71" s="619">
        <f t="shared" si="3"/>
        <v>0</v>
      </c>
    </row>
    <row r="72" spans="1:6" ht="14.25">
      <c r="A72" s="490"/>
      <c r="B72" s="492"/>
      <c r="C72" s="515" t="s">
        <v>833</v>
      </c>
      <c r="D72" s="626">
        <f>+D66</f>
        <v>0</v>
      </c>
      <c r="E72" s="626">
        <f>+E66</f>
        <v>0</v>
      </c>
      <c r="F72" s="625">
        <f t="shared" si="3"/>
        <v>0</v>
      </c>
    </row>
    <row r="73" spans="1:6" ht="14.25">
      <c r="A73" s="490">
        <v>25</v>
      </c>
      <c r="B73" s="492"/>
      <c r="C73" s="535" t="s">
        <v>832</v>
      </c>
      <c r="D73" s="620">
        <f>+D74+D75+D76+D77</f>
        <v>0</v>
      </c>
      <c r="E73" s="620">
        <f>+E74+E75+E76+E77</f>
        <v>0</v>
      </c>
      <c r="F73" s="619">
        <f t="shared" si="3"/>
        <v>0</v>
      </c>
    </row>
    <row r="74" spans="1:6" ht="14.25">
      <c r="A74" s="490"/>
      <c r="B74" s="492" t="s">
        <v>398</v>
      </c>
      <c r="C74" s="628" t="s">
        <v>831</v>
      </c>
      <c r="D74" s="627">
        <v>0</v>
      </c>
      <c r="E74" s="627">
        <v>0</v>
      </c>
      <c r="F74" s="619">
        <f t="shared" si="3"/>
        <v>0</v>
      </c>
    </row>
    <row r="75" spans="1:6" ht="14.25">
      <c r="A75" s="490" t="s">
        <v>695</v>
      </c>
      <c r="B75" s="492" t="s">
        <v>399</v>
      </c>
      <c r="C75" s="628" t="s">
        <v>830</v>
      </c>
      <c r="D75" s="627">
        <v>0</v>
      </c>
      <c r="E75" s="627">
        <v>0</v>
      </c>
      <c r="F75" s="619">
        <f t="shared" si="3"/>
        <v>0</v>
      </c>
    </row>
    <row r="76" spans="1:6" ht="14.25">
      <c r="A76" s="490" t="s">
        <v>695</v>
      </c>
      <c r="B76" s="492" t="s">
        <v>401</v>
      </c>
      <c r="C76" s="528" t="s">
        <v>829</v>
      </c>
      <c r="D76" s="627">
        <v>0</v>
      </c>
      <c r="E76" s="627">
        <v>0</v>
      </c>
      <c r="F76" s="619">
        <f t="shared" si="3"/>
        <v>0</v>
      </c>
    </row>
    <row r="77" spans="1:6" ht="14.25">
      <c r="A77" s="490" t="s">
        <v>695</v>
      </c>
      <c r="B77" s="492" t="s">
        <v>403</v>
      </c>
      <c r="C77" s="528" t="s">
        <v>828</v>
      </c>
      <c r="D77" s="627">
        <v>0</v>
      </c>
      <c r="E77" s="627">
        <v>0</v>
      </c>
      <c r="F77" s="619">
        <f t="shared" si="3"/>
        <v>0</v>
      </c>
    </row>
    <row r="78" spans="1:6" ht="14.25">
      <c r="A78" s="490"/>
      <c r="B78" s="492"/>
      <c r="C78" s="515" t="s">
        <v>827</v>
      </c>
      <c r="D78" s="626">
        <f>+D73</f>
        <v>0</v>
      </c>
      <c r="E78" s="626">
        <f>+E73</f>
        <v>0</v>
      </c>
      <c r="F78" s="625">
        <f t="shared" si="3"/>
        <v>0</v>
      </c>
    </row>
    <row r="79" spans="1:6" ht="15" thickBot="1">
      <c r="A79" s="490"/>
      <c r="B79" s="492"/>
      <c r="C79" s="515"/>
      <c r="D79" s="620"/>
      <c r="E79" s="620"/>
      <c r="F79" s="619"/>
    </row>
    <row r="80" spans="1:6" ht="15" thickBot="1">
      <c r="A80" s="490"/>
      <c r="B80" s="492"/>
      <c r="C80" s="515" t="s">
        <v>826</v>
      </c>
      <c r="D80" s="624">
        <f>+D72-D78</f>
        <v>0</v>
      </c>
      <c r="E80" s="624">
        <f>+E72-E78</f>
        <v>0</v>
      </c>
      <c r="F80" s="623">
        <f>D80-E80</f>
        <v>0</v>
      </c>
    </row>
    <row r="81" spans="1:6" ht="15" thickBot="1">
      <c r="A81" s="490"/>
      <c r="B81" s="492"/>
      <c r="C81" s="515" t="s">
        <v>825</v>
      </c>
      <c r="D81" s="622">
        <f>+D43+D59+D64+D80</f>
        <v>0</v>
      </c>
      <c r="E81" s="622">
        <f>+E43+E59+E64+E80</f>
        <v>0</v>
      </c>
      <c r="F81" s="621">
        <f>D81-E81</f>
        <v>0</v>
      </c>
    </row>
    <row r="82" spans="1:6" ht="14.25">
      <c r="A82" s="490"/>
      <c r="B82" s="492"/>
      <c r="C82" s="515"/>
      <c r="D82" s="620"/>
      <c r="E82" s="620"/>
      <c r="F82" s="619"/>
    </row>
    <row r="83" spans="1:6" ht="18.75" customHeight="1" thickBot="1">
      <c r="A83" s="490">
        <v>26</v>
      </c>
      <c r="B83" s="492"/>
      <c r="C83" s="521" t="s">
        <v>824</v>
      </c>
      <c r="D83" s="620">
        <v>0</v>
      </c>
      <c r="E83" s="620">
        <v>0</v>
      </c>
      <c r="F83" s="619">
        <f>D83-E83</f>
        <v>0</v>
      </c>
    </row>
    <row r="84" spans="1:6" ht="15" thickBot="1">
      <c r="A84" s="565">
        <v>27</v>
      </c>
      <c r="B84" s="504"/>
      <c r="C84" s="618" t="s">
        <v>823</v>
      </c>
      <c r="D84" s="617">
        <f>+D81-D83</f>
        <v>0</v>
      </c>
      <c r="E84" s="617">
        <f>+E81-E83</f>
        <v>0</v>
      </c>
      <c r="F84" s="616">
        <f>D84-E84</f>
        <v>0</v>
      </c>
    </row>
    <row r="85" ht="15" thickTop="1"/>
  </sheetData>
  <sheetProtection/>
  <mergeCells count="5">
    <mergeCell ref="A2:F2"/>
    <mergeCell ref="C4:C5"/>
    <mergeCell ref="D4:D5"/>
    <mergeCell ref="E4:E5"/>
    <mergeCell ref="F4:F5"/>
  </mergeCells>
  <printOptions horizontalCentered="1"/>
  <pageMargins left="0.7086614173228347" right="0.15748031496062992" top="0.4724409448818898" bottom="0.4724409448818898" header="0.35433070866141736" footer="0.31496062992125984"/>
  <pageSetup fitToHeight="2" fitToWidth="1" horizontalDpi="600" verticalDpi="6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7" sqref="B7:D9"/>
    </sheetView>
  </sheetViews>
  <sheetFormatPr defaultColWidth="9.140625" defaultRowHeight="15"/>
  <cols>
    <col min="2" max="2" width="15.140625" style="0" customWidth="1"/>
    <col min="3" max="3" width="24.28125" style="0" customWidth="1"/>
    <col min="4" max="4" width="16.28125" style="0" customWidth="1"/>
  </cols>
  <sheetData>
    <row r="2" spans="2:4" s="355" customFormat="1" ht="14.25">
      <c r="B2" s="648" t="s">
        <v>386</v>
      </c>
      <c r="C2" s="648" t="s">
        <v>387</v>
      </c>
      <c r="D2" s="648" t="s">
        <v>31</v>
      </c>
    </row>
    <row r="3" spans="2:4" s="355" customFormat="1" ht="14.25">
      <c r="B3" s="649"/>
      <c r="C3" s="649"/>
      <c r="D3" s="649"/>
    </row>
    <row r="4" spans="2:4" s="355" customFormat="1" ht="14.25">
      <c r="B4" s="649"/>
      <c r="C4" s="649"/>
      <c r="D4" s="649"/>
    </row>
    <row r="5" spans="2:4" s="355" customFormat="1" ht="14.25">
      <c r="B5" s="649"/>
      <c r="C5" s="649"/>
      <c r="D5" s="649"/>
    </row>
    <row r="6" s="355" customFormat="1" ht="14.25"/>
    <row r="7" spans="2:4" s="355" customFormat="1" ht="14.25">
      <c r="B7" s="650" t="s">
        <v>388</v>
      </c>
      <c r="C7" s="651"/>
      <c r="D7" s="652"/>
    </row>
    <row r="8" spans="2:4" s="355" customFormat="1" ht="14.25">
      <c r="B8" s="653">
        <v>2019</v>
      </c>
      <c r="C8" s="653">
        <f>B8+1</f>
        <v>2020</v>
      </c>
      <c r="D8" s="653">
        <f>C8+1</f>
        <v>2021</v>
      </c>
    </row>
    <row r="9" spans="2:4" s="355" customFormat="1" ht="14.25">
      <c r="B9" s="654"/>
      <c r="C9" s="654"/>
      <c r="D9" s="654"/>
    </row>
    <row r="10" s="355" customFormat="1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4"/>
  <sheetViews>
    <sheetView zoomScale="75" zoomScaleNormal="75" zoomScalePageLayoutView="0" workbookViewId="0" topLeftCell="A43">
      <selection activeCell="B2" sqref="B2:G54"/>
    </sheetView>
  </sheetViews>
  <sheetFormatPr defaultColWidth="9.140625" defaultRowHeight="15"/>
  <cols>
    <col min="2" max="2" width="38.7109375" style="0" customWidth="1"/>
    <col min="4" max="4" width="12.7109375" style="0" customWidth="1"/>
    <col min="5" max="5" width="12.28125" style="0" customWidth="1"/>
    <col min="6" max="6" width="10.7109375" style="0" customWidth="1"/>
    <col min="7" max="7" width="10.57421875" style="0" customWidth="1"/>
  </cols>
  <sheetData>
    <row r="2" spans="2:7" ht="15">
      <c r="B2" s="57" t="s">
        <v>265</v>
      </c>
      <c r="C2" s="58"/>
      <c r="D2" s="58"/>
      <c r="E2" s="58"/>
      <c r="F2" s="58"/>
      <c r="G2" s="64"/>
    </row>
    <row r="3" spans="2:7" ht="14.25">
      <c r="B3" s="826" t="s">
        <v>911</v>
      </c>
      <c r="C3" s="826"/>
      <c r="D3" s="826"/>
      <c r="E3" s="826"/>
      <c r="F3" s="826"/>
      <c r="G3" s="826"/>
    </row>
    <row r="4" spans="2:7" ht="27">
      <c r="B4" s="109"/>
      <c r="C4" s="65" t="s">
        <v>54</v>
      </c>
      <c r="D4" s="66" t="s">
        <v>66</v>
      </c>
      <c r="E4" s="67" t="s">
        <v>67</v>
      </c>
      <c r="F4" s="67" t="s">
        <v>68</v>
      </c>
      <c r="G4" s="67" t="s">
        <v>69</v>
      </c>
    </row>
    <row r="5" spans="2:7" ht="14.25">
      <c r="B5" s="110" t="s">
        <v>70</v>
      </c>
      <c r="C5" s="68"/>
      <c r="D5" s="119">
        <v>0</v>
      </c>
      <c r="E5" s="120"/>
      <c r="F5" s="120"/>
      <c r="G5" s="121">
        <f>+D5</f>
        <v>0</v>
      </c>
    </row>
    <row r="6" spans="2:7" ht="14.25">
      <c r="B6" s="110" t="s">
        <v>71</v>
      </c>
      <c r="C6" s="68" t="s">
        <v>56</v>
      </c>
      <c r="D6" s="106">
        <v>0</v>
      </c>
      <c r="E6" s="122">
        <v>0</v>
      </c>
      <c r="F6" s="122">
        <v>0</v>
      </c>
      <c r="G6" s="122">
        <f>E6+F6</f>
        <v>0</v>
      </c>
    </row>
    <row r="7" spans="2:7" ht="14.25">
      <c r="B7" s="110" t="s">
        <v>72</v>
      </c>
      <c r="C7" s="68"/>
      <c r="D7" s="106">
        <v>0</v>
      </c>
      <c r="E7" s="123">
        <v>0</v>
      </c>
      <c r="F7" s="123">
        <v>0</v>
      </c>
      <c r="G7" s="123">
        <f aca="true" t="shared" si="0" ref="G7:G12">E7+F7</f>
        <v>0</v>
      </c>
    </row>
    <row r="8" spans="2:7" ht="14.25">
      <c r="B8" s="110" t="s">
        <v>73</v>
      </c>
      <c r="C8" s="68" t="s">
        <v>56</v>
      </c>
      <c r="D8" s="106">
        <v>0</v>
      </c>
      <c r="E8" s="122">
        <v>0</v>
      </c>
      <c r="F8" s="122">
        <v>0</v>
      </c>
      <c r="G8" s="122">
        <f t="shared" si="0"/>
        <v>0</v>
      </c>
    </row>
    <row r="9" spans="2:7" ht="14.25">
      <c r="B9" s="111" t="s">
        <v>72</v>
      </c>
      <c r="C9" s="69"/>
      <c r="D9" s="106">
        <v>0</v>
      </c>
      <c r="E9" s="123">
        <v>0</v>
      </c>
      <c r="F9" s="123">
        <v>0</v>
      </c>
      <c r="G9" s="123">
        <f t="shared" si="0"/>
        <v>0</v>
      </c>
    </row>
    <row r="10" spans="2:7" ht="14.25">
      <c r="B10" s="111" t="s">
        <v>74</v>
      </c>
      <c r="C10" s="69" t="s">
        <v>56</v>
      </c>
      <c r="D10" s="106">
        <v>0</v>
      </c>
      <c r="E10" s="122">
        <v>0</v>
      </c>
      <c r="F10" s="122">
        <v>0</v>
      </c>
      <c r="G10" s="122">
        <f t="shared" si="0"/>
        <v>0</v>
      </c>
    </row>
    <row r="11" spans="2:7" ht="14.25">
      <c r="B11" s="111" t="s">
        <v>72</v>
      </c>
      <c r="C11" s="69"/>
      <c r="D11" s="106">
        <v>0</v>
      </c>
      <c r="E11" s="123">
        <v>0</v>
      </c>
      <c r="F11" s="123">
        <v>0</v>
      </c>
      <c r="G11" s="123">
        <f t="shared" si="0"/>
        <v>0</v>
      </c>
    </row>
    <row r="12" spans="2:7" ht="41.25">
      <c r="B12" s="111" t="s">
        <v>75</v>
      </c>
      <c r="C12" s="69" t="s">
        <v>56</v>
      </c>
      <c r="D12" s="106">
        <v>0</v>
      </c>
      <c r="E12" s="122">
        <v>0</v>
      </c>
      <c r="F12" s="122">
        <v>0</v>
      </c>
      <c r="G12" s="122">
        <f t="shared" si="0"/>
        <v>0</v>
      </c>
    </row>
    <row r="13" spans="2:7" ht="27">
      <c r="B13" s="112" t="s">
        <v>76</v>
      </c>
      <c r="C13" s="67" t="s">
        <v>59</v>
      </c>
      <c r="D13" s="119">
        <f>D6+D8+D10+D12</f>
        <v>0</v>
      </c>
      <c r="E13" s="121">
        <f>E6+E8+E10+E12</f>
        <v>0</v>
      </c>
      <c r="F13" s="121">
        <f>F6+F8+F10+F12</f>
        <v>0</v>
      </c>
      <c r="G13" s="121">
        <f>G6+G8+G10+G12</f>
        <v>0</v>
      </c>
    </row>
    <row r="14" spans="2:7" ht="27">
      <c r="B14" s="111" t="s">
        <v>77</v>
      </c>
      <c r="C14" s="69"/>
      <c r="D14" s="106">
        <f>D7+D9+D11</f>
        <v>0</v>
      </c>
      <c r="E14" s="123">
        <f>E7+E9+E11</f>
        <v>0</v>
      </c>
      <c r="F14" s="123">
        <f>F7+F9+F11</f>
        <v>0</v>
      </c>
      <c r="G14" s="123">
        <f>G7+G9+G11</f>
        <v>0</v>
      </c>
    </row>
    <row r="15" spans="2:7" ht="14.25">
      <c r="B15" s="111" t="s">
        <v>78</v>
      </c>
      <c r="C15" s="69" t="s">
        <v>56</v>
      </c>
      <c r="D15" s="106">
        <v>0</v>
      </c>
      <c r="E15" s="122">
        <v>0</v>
      </c>
      <c r="F15" s="122">
        <v>0</v>
      </c>
      <c r="G15" s="122">
        <f>E15+F15</f>
        <v>0</v>
      </c>
    </row>
    <row r="16" spans="2:7" ht="27">
      <c r="B16" s="111" t="s">
        <v>79</v>
      </c>
      <c r="C16" s="69" t="s">
        <v>56</v>
      </c>
      <c r="D16" s="106">
        <v>0</v>
      </c>
      <c r="E16" s="122">
        <v>0</v>
      </c>
      <c r="F16" s="122">
        <v>0</v>
      </c>
      <c r="G16" s="122">
        <f>E16+F16</f>
        <v>0</v>
      </c>
    </row>
    <row r="17" spans="2:7" ht="27">
      <c r="B17" s="111" t="s">
        <v>80</v>
      </c>
      <c r="C17" s="69" t="s">
        <v>56</v>
      </c>
      <c r="D17" s="106">
        <v>0</v>
      </c>
      <c r="E17" s="122">
        <v>0</v>
      </c>
      <c r="F17" s="122">
        <v>0</v>
      </c>
      <c r="G17" s="122">
        <f>E17+F17</f>
        <v>0</v>
      </c>
    </row>
    <row r="18" spans="2:7" ht="14.25">
      <c r="B18" s="113" t="s">
        <v>81</v>
      </c>
      <c r="C18" s="70"/>
      <c r="D18" s="106">
        <v>0</v>
      </c>
      <c r="E18" s="123">
        <v>0</v>
      </c>
      <c r="F18" s="123">
        <v>0</v>
      </c>
      <c r="G18" s="123">
        <f>E18+F18</f>
        <v>0</v>
      </c>
    </row>
    <row r="19" spans="2:7" ht="27">
      <c r="B19" s="114" t="s">
        <v>82</v>
      </c>
      <c r="C19" s="70"/>
      <c r="D19" s="106">
        <v>0</v>
      </c>
      <c r="E19" s="123">
        <v>0</v>
      </c>
      <c r="F19" s="123">
        <v>0</v>
      </c>
      <c r="G19" s="123">
        <f>E19+F19</f>
        <v>0</v>
      </c>
    </row>
    <row r="20" spans="2:7" ht="14.25">
      <c r="B20" s="112" t="s">
        <v>83</v>
      </c>
      <c r="C20" s="67" t="s">
        <v>59</v>
      </c>
      <c r="D20" s="119">
        <f>D15+D16+D17</f>
        <v>0</v>
      </c>
      <c r="E20" s="121">
        <f>E15+E16+E17</f>
        <v>0</v>
      </c>
      <c r="F20" s="121">
        <f>F15+F16+F17</f>
        <v>0</v>
      </c>
      <c r="G20" s="121">
        <f>G15+G16+G17</f>
        <v>0</v>
      </c>
    </row>
    <row r="21" spans="2:7" ht="14.25">
      <c r="B21" s="112" t="s">
        <v>84</v>
      </c>
      <c r="C21" s="67" t="s">
        <v>59</v>
      </c>
      <c r="D21" s="119">
        <f>D13-D20</f>
        <v>0</v>
      </c>
      <c r="E21" s="121">
        <f>E13-E20</f>
        <v>0</v>
      </c>
      <c r="F21" s="121">
        <f>F13-F20</f>
        <v>0</v>
      </c>
      <c r="G21" s="121">
        <f>G13-G20</f>
        <v>0</v>
      </c>
    </row>
    <row r="22" spans="2:7" ht="41.25">
      <c r="B22" s="115" t="s">
        <v>85</v>
      </c>
      <c r="C22" s="71"/>
      <c r="D22" s="124"/>
      <c r="E22" s="827"/>
      <c r="F22" s="827"/>
      <c r="G22" s="827"/>
    </row>
    <row r="23" spans="2:7" ht="27">
      <c r="B23" s="112" t="s">
        <v>86</v>
      </c>
      <c r="C23" s="69" t="s">
        <v>56</v>
      </c>
      <c r="D23" s="106">
        <v>0</v>
      </c>
      <c r="E23" s="106">
        <v>0</v>
      </c>
      <c r="F23" s="106">
        <v>0</v>
      </c>
      <c r="G23" s="106">
        <f aca="true" t="shared" si="1" ref="G23:G29">E23+F23</f>
        <v>0</v>
      </c>
    </row>
    <row r="24" spans="2:7" ht="27">
      <c r="B24" s="112" t="s">
        <v>87</v>
      </c>
      <c r="C24" s="69" t="s">
        <v>62</v>
      </c>
      <c r="D24" s="106">
        <v>0</v>
      </c>
      <c r="E24" s="106">
        <v>0</v>
      </c>
      <c r="F24" s="106">
        <v>0</v>
      </c>
      <c r="G24" s="106">
        <f t="shared" si="1"/>
        <v>0</v>
      </c>
    </row>
    <row r="25" spans="2:7" ht="27">
      <c r="B25" s="112" t="s">
        <v>88</v>
      </c>
      <c r="C25" s="69" t="s">
        <v>56</v>
      </c>
      <c r="D25" s="106">
        <v>0</v>
      </c>
      <c r="E25" s="106">
        <v>0</v>
      </c>
      <c r="F25" s="106">
        <v>0</v>
      </c>
      <c r="G25" s="106">
        <f t="shared" si="1"/>
        <v>0</v>
      </c>
    </row>
    <row r="26" spans="2:7" ht="27">
      <c r="B26" s="112" t="s">
        <v>89</v>
      </c>
      <c r="C26" s="67" t="s">
        <v>59</v>
      </c>
      <c r="D26" s="119">
        <f>D21+D23-D24+D25</f>
        <v>0</v>
      </c>
      <c r="E26" s="121">
        <f>E21+E23-E24+E25</f>
        <v>0</v>
      </c>
      <c r="F26" s="121">
        <f>F21+F23-F24+F25</f>
        <v>0</v>
      </c>
      <c r="G26" s="121">
        <f>G21+G23-G24+G25</f>
        <v>0</v>
      </c>
    </row>
    <row r="27" spans="2:7" ht="14.25">
      <c r="B27" s="111" t="s">
        <v>90</v>
      </c>
      <c r="C27" s="69" t="s">
        <v>56</v>
      </c>
      <c r="D27" s="106">
        <v>0</v>
      </c>
      <c r="E27" s="122">
        <v>0</v>
      </c>
      <c r="F27" s="122">
        <v>0</v>
      </c>
      <c r="G27" s="122">
        <f t="shared" si="1"/>
        <v>0</v>
      </c>
    </row>
    <row r="28" spans="2:7" ht="27">
      <c r="B28" s="111" t="s">
        <v>91</v>
      </c>
      <c r="C28" s="69" t="s">
        <v>56</v>
      </c>
      <c r="D28" s="106">
        <v>0</v>
      </c>
      <c r="E28" s="122">
        <v>0</v>
      </c>
      <c r="F28" s="122">
        <v>0</v>
      </c>
      <c r="G28" s="122">
        <f t="shared" si="1"/>
        <v>0</v>
      </c>
    </row>
    <row r="29" spans="2:7" ht="14.25">
      <c r="B29" s="111" t="s">
        <v>92</v>
      </c>
      <c r="C29" s="69" t="s">
        <v>56</v>
      </c>
      <c r="D29" s="106">
        <v>0</v>
      </c>
      <c r="E29" s="122">
        <v>0</v>
      </c>
      <c r="F29" s="122">
        <v>0</v>
      </c>
      <c r="G29" s="122">
        <f t="shared" si="1"/>
        <v>0</v>
      </c>
    </row>
    <row r="30" spans="2:7" ht="27">
      <c r="B30" s="112" t="s">
        <v>93</v>
      </c>
      <c r="C30" s="69" t="s">
        <v>56</v>
      </c>
      <c r="D30" s="125">
        <f>+D24</f>
        <v>0</v>
      </c>
      <c r="E30" s="125">
        <f>+E24</f>
        <v>0</v>
      </c>
      <c r="F30" s="125">
        <f>+F24</f>
        <v>0</v>
      </c>
      <c r="G30" s="125">
        <f>+G24</f>
        <v>0</v>
      </c>
    </row>
    <row r="31" spans="2:7" ht="14.25">
      <c r="B31" s="112" t="s">
        <v>94</v>
      </c>
      <c r="C31" s="69" t="s">
        <v>59</v>
      </c>
      <c r="D31" s="119">
        <f>SUM(D27:D30)</f>
        <v>0</v>
      </c>
      <c r="E31" s="121">
        <f>SUM(E27:E30)</f>
        <v>0</v>
      </c>
      <c r="F31" s="121">
        <f>SUM(F27:F30)</f>
        <v>0</v>
      </c>
      <c r="G31" s="121">
        <f>SUM(G27:G30)</f>
        <v>0</v>
      </c>
    </row>
    <row r="32" spans="2:7" ht="41.25">
      <c r="B32" s="111" t="s">
        <v>95</v>
      </c>
      <c r="C32" s="69" t="s">
        <v>56</v>
      </c>
      <c r="D32" s="125">
        <f>D12</f>
        <v>0</v>
      </c>
      <c r="E32" s="125">
        <f>E12</f>
        <v>0</v>
      </c>
      <c r="F32" s="125">
        <f>F12</f>
        <v>0</v>
      </c>
      <c r="G32" s="125">
        <f>G12</f>
        <v>0</v>
      </c>
    </row>
    <row r="33" spans="2:7" ht="27">
      <c r="B33" s="111" t="s">
        <v>96</v>
      </c>
      <c r="C33" s="69" t="s">
        <v>56</v>
      </c>
      <c r="D33" s="106">
        <v>0</v>
      </c>
      <c r="E33" s="122">
        <v>0</v>
      </c>
      <c r="F33" s="122">
        <v>0</v>
      </c>
      <c r="G33" s="122">
        <f>E33+F33</f>
        <v>0</v>
      </c>
    </row>
    <row r="34" spans="2:7" ht="27">
      <c r="B34" s="111" t="s">
        <v>97</v>
      </c>
      <c r="C34" s="69" t="s">
        <v>56</v>
      </c>
      <c r="D34" s="106">
        <v>0</v>
      </c>
      <c r="E34" s="122">
        <v>0</v>
      </c>
      <c r="F34" s="122">
        <v>0</v>
      </c>
      <c r="G34" s="122">
        <f>E34+F34</f>
        <v>0</v>
      </c>
    </row>
    <row r="35" spans="2:7" ht="27">
      <c r="B35" s="111" t="s">
        <v>98</v>
      </c>
      <c r="C35" s="69" t="s">
        <v>56</v>
      </c>
      <c r="D35" s="106">
        <v>0</v>
      </c>
      <c r="E35" s="122">
        <v>0</v>
      </c>
      <c r="F35" s="122">
        <v>0</v>
      </c>
      <c r="G35" s="122">
        <f>E35+F35</f>
        <v>0</v>
      </c>
    </row>
    <row r="36" spans="2:7" ht="41.25">
      <c r="B36" s="112" t="s">
        <v>99</v>
      </c>
      <c r="C36" s="67" t="s">
        <v>59</v>
      </c>
      <c r="D36" s="119">
        <f>D33+D34+D35</f>
        <v>0</v>
      </c>
      <c r="E36" s="121">
        <v>0</v>
      </c>
      <c r="F36" s="121">
        <f>F33+F34+F35</f>
        <v>0</v>
      </c>
      <c r="G36" s="121">
        <f>G33+G34+G35</f>
        <v>0</v>
      </c>
    </row>
    <row r="37" spans="2:7" ht="54.75">
      <c r="B37" s="112" t="s">
        <v>100</v>
      </c>
      <c r="C37" s="69" t="s">
        <v>59</v>
      </c>
      <c r="D37" s="122">
        <f>D32+D36</f>
        <v>0</v>
      </c>
      <c r="E37" s="122">
        <f>E32+E36</f>
        <v>0</v>
      </c>
      <c r="F37" s="122">
        <f>F32+F36</f>
        <v>0</v>
      </c>
      <c r="G37" s="122">
        <f>G32+G36</f>
        <v>0</v>
      </c>
    </row>
    <row r="38" spans="2:7" ht="14.25">
      <c r="B38" s="112" t="s">
        <v>101</v>
      </c>
      <c r="C38" s="67" t="s">
        <v>59</v>
      </c>
      <c r="D38" s="119">
        <f>D31-D37</f>
        <v>0</v>
      </c>
      <c r="E38" s="121">
        <f>E31-E37</f>
        <v>0</v>
      </c>
      <c r="F38" s="121">
        <f>F31-F37</f>
        <v>0</v>
      </c>
      <c r="G38" s="121">
        <f>G31-G37</f>
        <v>0</v>
      </c>
    </row>
    <row r="39" spans="2:7" ht="14.25">
      <c r="B39" s="111" t="s">
        <v>102</v>
      </c>
      <c r="C39" s="69" t="s">
        <v>56</v>
      </c>
      <c r="D39" s="106">
        <v>0</v>
      </c>
      <c r="E39" s="122">
        <v>0</v>
      </c>
      <c r="F39" s="122">
        <v>0</v>
      </c>
      <c r="G39" s="122">
        <f>E39+F39</f>
        <v>0</v>
      </c>
    </row>
    <row r="40" spans="2:7" ht="27">
      <c r="B40" s="111" t="s">
        <v>103</v>
      </c>
      <c r="C40" s="69" t="s">
        <v>56</v>
      </c>
      <c r="D40" s="106">
        <v>0</v>
      </c>
      <c r="E40" s="122">
        <v>0</v>
      </c>
      <c r="F40" s="122">
        <v>0</v>
      </c>
      <c r="G40" s="122">
        <f>E40+F40</f>
        <v>0</v>
      </c>
    </row>
    <row r="41" spans="2:7" ht="14.25">
      <c r="B41" s="112" t="s">
        <v>104</v>
      </c>
      <c r="C41" s="67" t="s">
        <v>59</v>
      </c>
      <c r="D41" s="119">
        <f>SUM(D39:D40)</f>
        <v>0</v>
      </c>
      <c r="E41" s="121">
        <f>SUM(E39:E40)</f>
        <v>0</v>
      </c>
      <c r="F41" s="121">
        <f>SUM(F39:F40)</f>
        <v>0</v>
      </c>
      <c r="G41" s="121">
        <f>SUM(G39:G40)</f>
        <v>0</v>
      </c>
    </row>
    <row r="42" spans="2:7" ht="27">
      <c r="B42" s="112" t="s">
        <v>105</v>
      </c>
      <c r="C42" s="69" t="s">
        <v>62</v>
      </c>
      <c r="D42" s="125">
        <f>+D16</f>
        <v>0</v>
      </c>
      <c r="E42" s="125">
        <f>+E16</f>
        <v>0</v>
      </c>
      <c r="F42" s="125">
        <f>+F16</f>
        <v>0</v>
      </c>
      <c r="G42" s="125">
        <f>+G16</f>
        <v>0</v>
      </c>
    </row>
    <row r="43" spans="2:7" ht="14.25">
      <c r="B43" s="112" t="s">
        <v>106</v>
      </c>
      <c r="C43" s="67" t="s">
        <v>62</v>
      </c>
      <c r="D43" s="119">
        <f>D41-D42</f>
        <v>0</v>
      </c>
      <c r="E43" s="121">
        <f>E41-E42</f>
        <v>0</v>
      </c>
      <c r="F43" s="121">
        <f>F41-F42</f>
        <v>0</v>
      </c>
      <c r="G43" s="121">
        <f>G41-G42</f>
        <v>0</v>
      </c>
    </row>
    <row r="44" spans="2:7" ht="27">
      <c r="B44" s="112" t="s">
        <v>107</v>
      </c>
      <c r="C44" s="67" t="s">
        <v>59</v>
      </c>
      <c r="D44" s="119">
        <f>D38-D43-D23-D25</f>
        <v>0</v>
      </c>
      <c r="E44" s="121">
        <f>E38-E43-E23-E25</f>
        <v>0</v>
      </c>
      <c r="F44" s="121">
        <f>F38-F43-F23-F25</f>
        <v>0</v>
      </c>
      <c r="G44" s="121">
        <f>G38-G43-G23-G25</f>
        <v>0</v>
      </c>
    </row>
    <row r="45" spans="2:7" ht="27">
      <c r="B45" s="111" t="s">
        <v>108</v>
      </c>
      <c r="C45" s="72" t="s">
        <v>56</v>
      </c>
      <c r="D45" s="126">
        <v>0</v>
      </c>
      <c r="E45" s="126">
        <v>0</v>
      </c>
      <c r="F45" s="126">
        <v>0</v>
      </c>
      <c r="G45" s="122">
        <f>SUM(E45:F45)</f>
        <v>0</v>
      </c>
    </row>
    <row r="46" spans="2:7" ht="27">
      <c r="B46" s="111" t="s">
        <v>109</v>
      </c>
      <c r="C46" s="72" t="s">
        <v>56</v>
      </c>
      <c r="D46" s="126">
        <v>0</v>
      </c>
      <c r="E46" s="126">
        <v>0</v>
      </c>
      <c r="F46" s="126">
        <v>0</v>
      </c>
      <c r="G46" s="122">
        <f>SUM(E46:F46)</f>
        <v>0</v>
      </c>
    </row>
    <row r="47" spans="2:7" ht="27">
      <c r="B47" s="111" t="s">
        <v>110</v>
      </c>
      <c r="C47" s="72" t="s">
        <v>56</v>
      </c>
      <c r="D47" s="126">
        <v>0</v>
      </c>
      <c r="E47" s="126">
        <v>0</v>
      </c>
      <c r="F47" s="126">
        <v>0</v>
      </c>
      <c r="G47" s="122">
        <f>SUM(E47:F47)</f>
        <v>0</v>
      </c>
    </row>
    <row r="48" spans="2:7" ht="54.75">
      <c r="B48" s="116" t="s">
        <v>111</v>
      </c>
      <c r="C48" s="69" t="s">
        <v>59</v>
      </c>
      <c r="D48" s="106">
        <f>D45+D46+D47</f>
        <v>0</v>
      </c>
      <c r="E48" s="122">
        <f>E45+E46+E47</f>
        <v>0</v>
      </c>
      <c r="F48" s="122">
        <f>F45+F46+F47</f>
        <v>0</v>
      </c>
      <c r="G48" s="122">
        <f>G45+G46+G47</f>
        <v>0</v>
      </c>
    </row>
    <row r="49" spans="2:7" ht="14.25">
      <c r="B49" s="117" t="s">
        <v>112</v>
      </c>
      <c r="C49" s="72" t="s">
        <v>56</v>
      </c>
      <c r="D49" s="106">
        <v>0</v>
      </c>
      <c r="E49" s="106">
        <v>0</v>
      </c>
      <c r="F49" s="106">
        <v>0</v>
      </c>
      <c r="G49" s="127">
        <f>+E49+F49</f>
        <v>0</v>
      </c>
    </row>
    <row r="50" spans="2:7" ht="27">
      <c r="B50" s="117" t="s">
        <v>113</v>
      </c>
      <c r="C50" s="72" t="s">
        <v>62</v>
      </c>
      <c r="D50" s="106">
        <v>0</v>
      </c>
      <c r="E50" s="106">
        <v>0</v>
      </c>
      <c r="F50" s="106">
        <v>0</v>
      </c>
      <c r="G50" s="127">
        <f>+E50+F50</f>
        <v>0</v>
      </c>
    </row>
    <row r="51" spans="2:7" ht="27">
      <c r="B51" s="117" t="s">
        <v>114</v>
      </c>
      <c r="C51" s="72" t="s">
        <v>56</v>
      </c>
      <c r="D51" s="106">
        <v>0</v>
      </c>
      <c r="E51" s="106">
        <v>0</v>
      </c>
      <c r="F51" s="106">
        <v>0</v>
      </c>
      <c r="G51" s="127">
        <f>+E51+F51</f>
        <v>0</v>
      </c>
    </row>
    <row r="52" spans="2:7" ht="27">
      <c r="B52" s="117" t="s">
        <v>115</v>
      </c>
      <c r="C52" s="72" t="s">
        <v>62</v>
      </c>
      <c r="D52" s="106">
        <v>0</v>
      </c>
      <c r="E52" s="106">
        <v>0</v>
      </c>
      <c r="F52" s="106">
        <v>0</v>
      </c>
      <c r="G52" s="127">
        <f>+E52+F52</f>
        <v>0</v>
      </c>
    </row>
    <row r="53" spans="2:7" ht="14.25">
      <c r="B53" s="118" t="s">
        <v>116</v>
      </c>
      <c r="C53" s="73" t="s">
        <v>59</v>
      </c>
      <c r="D53" s="128">
        <f>D5+D26+D44+D36-D48+D49-D50+D51-D52</f>
        <v>0</v>
      </c>
      <c r="E53" s="128">
        <f>E5+E26+E44+E36-E48+E49-E50+E51-E52</f>
        <v>0</v>
      </c>
      <c r="F53" s="128">
        <f>F5+F26+F44+F36-F48+F49-F50+F51-F52</f>
        <v>0</v>
      </c>
      <c r="G53" s="128">
        <f>G5+G26+G44+G36-G48+G49-G50+G51-G52</f>
        <v>0</v>
      </c>
    </row>
    <row r="54" spans="2:4" ht="28.5">
      <c r="B54" s="74" t="s">
        <v>419</v>
      </c>
      <c r="C54" s="75"/>
      <c r="D54" s="76"/>
    </row>
  </sheetData>
  <sheetProtection/>
  <mergeCells count="2">
    <mergeCell ref="B3:G3"/>
    <mergeCell ref="E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67.7109375" style="0" customWidth="1"/>
    <col min="3" max="3" width="8.7109375" style="468" customWidth="1"/>
  </cols>
  <sheetData>
    <row r="2" spans="2:3" ht="14.25">
      <c r="B2" s="226" t="s">
        <v>422</v>
      </c>
      <c r="C2" s="467"/>
    </row>
    <row r="3" spans="2:3" ht="14.25">
      <c r="B3" s="5" t="s">
        <v>423</v>
      </c>
      <c r="C3" s="467">
        <v>100</v>
      </c>
    </row>
    <row r="4" spans="2:3" ht="14.25">
      <c r="B4" s="5" t="s">
        <v>424</v>
      </c>
      <c r="C4" s="467">
        <v>0</v>
      </c>
    </row>
    <row r="5" spans="2:3" ht="14.25">
      <c r="B5" s="5" t="s">
        <v>425</v>
      </c>
      <c r="C5" s="467">
        <v>0</v>
      </c>
    </row>
    <row r="6" spans="2:3" ht="14.25">
      <c r="B6" s="226" t="s">
        <v>426</v>
      </c>
      <c r="C6" s="456">
        <f>C3-C4-C5</f>
        <v>100</v>
      </c>
    </row>
    <row r="8" spans="2:3" ht="14.25">
      <c r="B8" s="226" t="s">
        <v>427</v>
      </c>
      <c r="C8" s="467"/>
    </row>
    <row r="9" spans="2:3" ht="14.25">
      <c r="B9" s="5" t="s">
        <v>428</v>
      </c>
      <c r="C9" s="467">
        <v>0</v>
      </c>
    </row>
    <row r="10" spans="2:3" ht="14.25">
      <c r="B10" s="5" t="s">
        <v>429</v>
      </c>
      <c r="C10" s="467">
        <v>0</v>
      </c>
    </row>
    <row r="11" spans="2:3" ht="14.25">
      <c r="B11" s="226" t="s">
        <v>430</v>
      </c>
      <c r="C11" s="456">
        <f>C9-C10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5">
      <selection activeCell="B2" sqref="B2:C20"/>
    </sheetView>
  </sheetViews>
  <sheetFormatPr defaultColWidth="9.140625" defaultRowHeight="15"/>
  <cols>
    <col min="2" max="2" width="52.28125" style="0" bestFit="1" customWidth="1"/>
    <col min="6" max="6" width="9.28125" style="0" customWidth="1"/>
  </cols>
  <sheetData>
    <row r="2" spans="2:3" ht="14.25">
      <c r="B2" s="828" t="s">
        <v>124</v>
      </c>
      <c r="C2" s="829"/>
    </row>
    <row r="3" spans="2:3" ht="14.25">
      <c r="B3" s="129" t="s">
        <v>125</v>
      </c>
      <c r="C3" s="130">
        <v>2021</v>
      </c>
    </row>
    <row r="4" spans="2:3" ht="14.25">
      <c r="B4" s="129" t="s">
        <v>126</v>
      </c>
      <c r="C4" s="132">
        <v>0</v>
      </c>
    </row>
    <row r="5" spans="2:3" ht="14.25">
      <c r="B5" s="129" t="s">
        <v>127</v>
      </c>
      <c r="C5" s="132">
        <v>0</v>
      </c>
    </row>
    <row r="6" spans="2:3" ht="14.25">
      <c r="B6" s="129" t="s">
        <v>128</v>
      </c>
      <c r="C6" s="132">
        <v>0</v>
      </c>
    </row>
    <row r="7" spans="2:3" ht="14.25">
      <c r="B7" s="129" t="s">
        <v>129</v>
      </c>
      <c r="C7" s="132">
        <f>C5-C6</f>
        <v>0</v>
      </c>
    </row>
    <row r="8" spans="2:3" ht="14.25">
      <c r="B8" s="129" t="s">
        <v>130</v>
      </c>
      <c r="C8" s="132"/>
    </row>
    <row r="9" spans="2:3" ht="14.25">
      <c r="B9" s="131" t="s">
        <v>131</v>
      </c>
      <c r="C9" s="132">
        <v>0</v>
      </c>
    </row>
    <row r="10" spans="2:3" ht="14.25">
      <c r="B10" s="131" t="s">
        <v>132</v>
      </c>
      <c r="C10" s="132">
        <v>0</v>
      </c>
    </row>
    <row r="11" spans="2:3" ht="14.25">
      <c r="B11" s="131" t="s">
        <v>133</v>
      </c>
      <c r="C11" s="132">
        <v>0</v>
      </c>
    </row>
    <row r="12" spans="2:3" ht="14.25">
      <c r="B12" s="129" t="s">
        <v>134</v>
      </c>
      <c r="C12" s="132">
        <f>C9-C10+C11</f>
        <v>0</v>
      </c>
    </row>
    <row r="13" spans="2:3" ht="14.25">
      <c r="B13" s="86" t="s">
        <v>135</v>
      </c>
      <c r="C13" s="132"/>
    </row>
    <row r="14" spans="2:3" ht="14.25">
      <c r="B14" s="86" t="s">
        <v>136</v>
      </c>
      <c r="C14" s="132">
        <f>C4</f>
        <v>0</v>
      </c>
    </row>
    <row r="15" spans="2:3" ht="14.25">
      <c r="B15" s="129" t="s">
        <v>129</v>
      </c>
      <c r="C15" s="132">
        <f>C7</f>
        <v>0</v>
      </c>
    </row>
    <row r="16" spans="2:3" ht="14.25">
      <c r="B16" s="129" t="s">
        <v>134</v>
      </c>
      <c r="C16" s="132">
        <f>C12</f>
        <v>0</v>
      </c>
    </row>
    <row r="17" spans="2:3" ht="14.25">
      <c r="B17" s="80" t="s">
        <v>137</v>
      </c>
      <c r="C17" s="132">
        <v>0</v>
      </c>
    </row>
    <row r="18" spans="2:3" ht="14.25">
      <c r="B18" s="80" t="s">
        <v>138</v>
      </c>
      <c r="C18" s="132">
        <v>0</v>
      </c>
    </row>
    <row r="19" spans="2:3" ht="14.25">
      <c r="B19" s="86" t="s">
        <v>638</v>
      </c>
      <c r="C19" s="132">
        <f>SUM(C14:C18)</f>
        <v>0</v>
      </c>
    </row>
    <row r="20" spans="2:3" ht="14.25">
      <c r="B20" s="278" t="s">
        <v>639</v>
      </c>
      <c r="C20" s="278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24.28125" style="0" customWidth="1"/>
    <col min="3" max="3" width="15.7109375" style="0" customWidth="1"/>
    <col min="4" max="4" width="15.28125" style="0" customWidth="1"/>
    <col min="5" max="5" width="14.421875" style="0" customWidth="1"/>
    <col min="6" max="6" width="17.7109375" style="0" customWidth="1"/>
  </cols>
  <sheetData>
    <row r="1" spans="2:6" ht="46.5">
      <c r="B1" s="830" t="s">
        <v>139</v>
      </c>
      <c r="C1" s="830" t="s">
        <v>140</v>
      </c>
      <c r="D1" s="59" t="s">
        <v>141</v>
      </c>
      <c r="E1" s="59" t="s">
        <v>142</v>
      </c>
      <c r="F1" s="59" t="s">
        <v>143</v>
      </c>
    </row>
    <row r="2" spans="2:6" ht="30.75">
      <c r="B2" s="830"/>
      <c r="C2" s="830"/>
      <c r="D2" s="59" t="s">
        <v>144</v>
      </c>
      <c r="E2" s="59" t="s">
        <v>145</v>
      </c>
      <c r="F2" s="59" t="s">
        <v>146</v>
      </c>
    </row>
    <row r="3" spans="2:6" ht="15">
      <c r="B3" s="830"/>
      <c r="C3" s="830"/>
      <c r="D3" s="81"/>
      <c r="E3" s="81"/>
      <c r="F3" s="59" t="s">
        <v>147</v>
      </c>
    </row>
    <row r="4" spans="2:6" ht="15">
      <c r="B4" s="133" t="s">
        <v>148</v>
      </c>
      <c r="C4" s="134">
        <v>0</v>
      </c>
      <c r="D4" s="134">
        <v>0</v>
      </c>
      <c r="E4" s="134">
        <v>0</v>
      </c>
      <c r="F4" s="82" t="e">
        <f>(E4/D4)*100</f>
        <v>#DIV/0!</v>
      </c>
    </row>
    <row r="5" spans="2:6" ht="15">
      <c r="B5" s="133" t="s">
        <v>149</v>
      </c>
      <c r="C5" s="134">
        <v>0</v>
      </c>
      <c r="D5" s="134">
        <v>0</v>
      </c>
      <c r="E5" s="134">
        <v>0</v>
      </c>
      <c r="F5" s="82" t="e">
        <f>(E5/D5)*100</f>
        <v>#DIV/0!</v>
      </c>
    </row>
    <row r="6" spans="2:6" ht="15">
      <c r="B6" s="133" t="s">
        <v>150</v>
      </c>
      <c r="C6" s="134">
        <v>0</v>
      </c>
      <c r="D6" s="134">
        <v>0</v>
      </c>
      <c r="E6" s="134">
        <v>0</v>
      </c>
      <c r="F6" s="82" t="e">
        <f>(E6/D6)*100</f>
        <v>#DIV/0!</v>
      </c>
    </row>
    <row r="7" spans="2:6" ht="15">
      <c r="B7" s="133" t="s">
        <v>151</v>
      </c>
      <c r="C7" s="134">
        <v>0</v>
      </c>
      <c r="D7" s="134">
        <v>0</v>
      </c>
      <c r="E7" s="134">
        <v>0</v>
      </c>
      <c r="F7" s="82" t="e">
        <f>(E7/D7)*100</f>
        <v>#DIV/0!</v>
      </c>
    </row>
    <row r="8" spans="2:6" ht="15">
      <c r="B8" s="133" t="s">
        <v>152</v>
      </c>
      <c r="C8" s="134">
        <v>0</v>
      </c>
      <c r="D8" s="134">
        <v>0</v>
      </c>
      <c r="E8" s="134">
        <v>0</v>
      </c>
      <c r="F8" s="82" t="e">
        <f>(E8/D8)*100</f>
        <v>#DIV/0!</v>
      </c>
    </row>
  </sheetData>
  <sheetProtection/>
  <mergeCells count="2">
    <mergeCell ref="B1:B3"/>
    <mergeCell ref="C1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7">
      <selection activeCell="B7" sqref="B7"/>
    </sheetView>
  </sheetViews>
  <sheetFormatPr defaultColWidth="9.140625" defaultRowHeight="15"/>
  <cols>
    <col min="2" max="2" width="35.7109375" style="0" customWidth="1"/>
    <col min="3" max="3" width="36.28125" style="0" customWidth="1"/>
  </cols>
  <sheetData>
    <row r="2" spans="2:3" ht="14.25">
      <c r="B2" s="2" t="s">
        <v>4</v>
      </c>
      <c r="C2" s="2" t="s">
        <v>5</v>
      </c>
    </row>
    <row r="3" spans="2:3" ht="41.25">
      <c r="B3" s="3" t="s">
        <v>6</v>
      </c>
      <c r="C3" s="14">
        <v>0</v>
      </c>
    </row>
    <row r="4" spans="2:3" ht="41.25">
      <c r="B4" s="3" t="s">
        <v>7</v>
      </c>
      <c r="C4" s="14">
        <v>0</v>
      </c>
    </row>
    <row r="5" spans="2:3" ht="14.25">
      <c r="B5" s="3" t="s">
        <v>8</v>
      </c>
      <c r="C5" s="15">
        <f>C3-C4</f>
        <v>0</v>
      </c>
    </row>
    <row r="6" spans="2:3" ht="27">
      <c r="B6" s="3" t="s">
        <v>9</v>
      </c>
      <c r="C6" s="14">
        <v>0</v>
      </c>
    </row>
    <row r="7" spans="2:3" ht="41.25">
      <c r="B7" s="4" t="s">
        <v>1044</v>
      </c>
      <c r="C7" s="15">
        <f>C6-C5</f>
        <v>0</v>
      </c>
    </row>
    <row r="9" spans="2:7" ht="14.25">
      <c r="B9" s="5"/>
      <c r="C9" s="831" t="s">
        <v>21</v>
      </c>
      <c r="D9" s="831"/>
      <c r="E9" s="831"/>
      <c r="F9" s="831"/>
      <c r="G9" s="831"/>
    </row>
    <row r="10" spans="2:7" ht="51.75">
      <c r="B10" s="6" t="s">
        <v>1037</v>
      </c>
      <c r="C10" s="7" t="s">
        <v>10</v>
      </c>
      <c r="D10" s="7" t="s">
        <v>631</v>
      </c>
      <c r="E10" s="7" t="s">
        <v>632</v>
      </c>
      <c r="F10" s="7" t="s">
        <v>633</v>
      </c>
      <c r="G10" s="7" t="s">
        <v>11</v>
      </c>
    </row>
    <row r="11" spans="2:7" ht="21">
      <c r="B11" s="8" t="s">
        <v>1035</v>
      </c>
      <c r="C11" s="12"/>
      <c r="D11" s="12"/>
      <c r="E11" s="12">
        <f>C11-D11</f>
        <v>0</v>
      </c>
      <c r="F11" s="12"/>
      <c r="G11" s="12">
        <f>F11-E11</f>
        <v>0</v>
      </c>
    </row>
    <row r="12" spans="2:7" ht="21">
      <c r="B12" s="8" t="s">
        <v>12</v>
      </c>
      <c r="C12" s="12"/>
      <c r="D12" s="12"/>
      <c r="E12" s="12">
        <f aca="true" t="shared" si="0" ref="E12:E18">C12-D12</f>
        <v>0</v>
      </c>
      <c r="F12" s="12"/>
      <c r="G12" s="12">
        <f aca="true" t="shared" si="1" ref="G12:G18">F12-E12</f>
        <v>0</v>
      </c>
    </row>
    <row r="13" spans="2:7" ht="14.25">
      <c r="B13" s="8" t="s">
        <v>13</v>
      </c>
      <c r="C13" s="12"/>
      <c r="D13" s="12"/>
      <c r="E13" s="12">
        <f t="shared" si="0"/>
        <v>0</v>
      </c>
      <c r="F13" s="12"/>
      <c r="G13" s="12">
        <f t="shared" si="1"/>
        <v>0</v>
      </c>
    </row>
    <row r="14" spans="2:7" s="658" customFormat="1" ht="21">
      <c r="B14" s="8" t="s">
        <v>1036</v>
      </c>
      <c r="C14" s="12"/>
      <c r="D14" s="12"/>
      <c r="E14" s="12"/>
      <c r="F14" s="12"/>
      <c r="G14" s="12"/>
    </row>
    <row r="15" spans="2:7" ht="21">
      <c r="B15" s="8" t="s">
        <v>14</v>
      </c>
      <c r="C15" s="12"/>
      <c r="D15" s="12"/>
      <c r="E15" s="12">
        <f t="shared" si="0"/>
        <v>0</v>
      </c>
      <c r="F15" s="12"/>
      <c r="G15" s="12">
        <f t="shared" si="1"/>
        <v>0</v>
      </c>
    </row>
    <row r="16" spans="2:7" ht="21">
      <c r="B16" s="8" t="s">
        <v>14</v>
      </c>
      <c r="C16" s="12"/>
      <c r="D16" s="12"/>
      <c r="E16" s="12">
        <f t="shared" si="0"/>
        <v>0</v>
      </c>
      <c r="F16" s="12"/>
      <c r="G16" s="12">
        <f t="shared" si="1"/>
        <v>0</v>
      </c>
    </row>
    <row r="17" spans="2:7" ht="14.25">
      <c r="B17" s="8" t="s">
        <v>1038</v>
      </c>
      <c r="C17" s="12"/>
      <c r="D17" s="12"/>
      <c r="E17" s="12">
        <f t="shared" si="0"/>
        <v>0</v>
      </c>
      <c r="F17" s="12"/>
      <c r="G17" s="12">
        <f t="shared" si="1"/>
        <v>0</v>
      </c>
    </row>
    <row r="18" spans="2:7" ht="14.25">
      <c r="B18" s="9" t="s">
        <v>15</v>
      </c>
      <c r="C18" s="13">
        <f>SUM(C11:C17)</f>
        <v>0</v>
      </c>
      <c r="D18" s="13">
        <f>SUM(D11:D17)</f>
        <v>0</v>
      </c>
      <c r="E18" s="13">
        <f t="shared" si="0"/>
        <v>0</v>
      </c>
      <c r="F18" s="13">
        <f>SUM(F11:F17)</f>
        <v>0</v>
      </c>
      <c r="G18" s="13">
        <f t="shared" si="1"/>
        <v>0</v>
      </c>
    </row>
    <row r="19" spans="2:7" ht="14.25">
      <c r="B19" s="10"/>
      <c r="C19" s="10"/>
      <c r="D19" s="10"/>
      <c r="E19" s="10"/>
      <c r="F19" s="10"/>
      <c r="G19" s="10"/>
    </row>
    <row r="20" spans="2:7" ht="14.25">
      <c r="B20" s="832" t="s">
        <v>16</v>
      </c>
      <c r="C20" s="832" t="s">
        <v>17</v>
      </c>
      <c r="D20" s="833" t="s">
        <v>18</v>
      </c>
      <c r="E20" s="834"/>
      <c r="F20" s="834"/>
      <c r="G20" s="835"/>
    </row>
    <row r="21" spans="2:7" ht="21">
      <c r="B21" s="832"/>
      <c r="C21" s="832"/>
      <c r="D21" s="11" t="s">
        <v>420</v>
      </c>
      <c r="E21" s="7" t="s">
        <v>599</v>
      </c>
      <c r="F21" s="7" t="s">
        <v>634</v>
      </c>
      <c r="G21" s="7" t="s">
        <v>19</v>
      </c>
    </row>
    <row r="22" spans="2:7" ht="21">
      <c r="B22" s="8" t="s">
        <v>1035</v>
      </c>
      <c r="C22" s="12"/>
      <c r="D22" s="12"/>
      <c r="E22" s="12"/>
      <c r="F22" s="12"/>
      <c r="G22" s="12"/>
    </row>
    <row r="23" spans="2:7" ht="21">
      <c r="B23" s="8" t="s">
        <v>12</v>
      </c>
      <c r="C23" s="12"/>
      <c r="D23" s="12"/>
      <c r="E23" s="12"/>
      <c r="F23" s="12"/>
      <c r="G23" s="12"/>
    </row>
    <row r="24" spans="2:7" ht="14.25">
      <c r="B24" s="8" t="s">
        <v>13</v>
      </c>
      <c r="C24" s="12"/>
      <c r="D24" s="12"/>
      <c r="E24" s="12"/>
      <c r="F24" s="12"/>
      <c r="G24" s="12"/>
    </row>
    <row r="25" spans="2:7" ht="21">
      <c r="B25" s="8" t="s">
        <v>1036</v>
      </c>
      <c r="C25" s="12"/>
      <c r="D25" s="12"/>
      <c r="E25" s="12"/>
      <c r="F25" s="12"/>
      <c r="G25" s="12"/>
    </row>
    <row r="26" spans="2:7" ht="21">
      <c r="B26" s="8" t="s">
        <v>14</v>
      </c>
      <c r="C26" s="12"/>
      <c r="D26" s="12"/>
      <c r="E26" s="12"/>
      <c r="F26" s="12"/>
      <c r="G26" s="12"/>
    </row>
    <row r="27" spans="2:7" s="658" customFormat="1" ht="21">
      <c r="B27" s="8" t="s">
        <v>14</v>
      </c>
      <c r="C27" s="12"/>
      <c r="D27" s="12"/>
      <c r="E27" s="12"/>
      <c r="F27" s="12"/>
      <c r="G27" s="12"/>
    </row>
    <row r="28" spans="2:7" ht="14.25">
      <c r="B28" s="8" t="s">
        <v>1038</v>
      </c>
      <c r="C28" s="12"/>
      <c r="D28" s="12"/>
      <c r="E28" s="12"/>
      <c r="F28" s="12"/>
      <c r="G28" s="12"/>
    </row>
    <row r="29" spans="2:7" ht="14.25">
      <c r="B29" s="9" t="s">
        <v>15</v>
      </c>
      <c r="C29" s="13">
        <f>SUM(C22:C28)</f>
        <v>0</v>
      </c>
      <c r="D29" s="13">
        <f>SUM(D22:D28)</f>
        <v>0</v>
      </c>
      <c r="E29" s="13">
        <f>C29-D29</f>
        <v>0</v>
      </c>
      <c r="F29" s="13">
        <f>SUM(F22:F28)</f>
        <v>0</v>
      </c>
      <c r="G29" s="13">
        <f>F29-E29</f>
        <v>0</v>
      </c>
    </row>
    <row r="30" spans="2:7" ht="14.25">
      <c r="B30" s="836" t="s">
        <v>20</v>
      </c>
      <c r="C30" s="836"/>
      <c r="D30" s="836"/>
      <c r="E30" s="836"/>
      <c r="F30" s="836"/>
      <c r="G30" s="836"/>
    </row>
  </sheetData>
  <sheetProtection/>
  <mergeCells count="5">
    <mergeCell ref="C9:G9"/>
    <mergeCell ref="B20:B21"/>
    <mergeCell ref="C20:C21"/>
    <mergeCell ref="D20:G20"/>
    <mergeCell ref="B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B3" sqref="B3:E11"/>
    </sheetView>
  </sheetViews>
  <sheetFormatPr defaultColWidth="9.140625" defaultRowHeight="15"/>
  <cols>
    <col min="2" max="2" width="47.7109375" style="0" bestFit="1" customWidth="1"/>
    <col min="3" max="3" width="9.28125" style="0" bestFit="1" customWidth="1"/>
  </cols>
  <sheetData>
    <row r="1" spans="2:5" ht="15">
      <c r="B1" s="16" t="s">
        <v>22</v>
      </c>
      <c r="C1" s="17"/>
      <c r="D1" s="18"/>
      <c r="E1" s="19"/>
    </row>
    <row r="2" spans="2:5" ht="14.25">
      <c r="B2" s="20"/>
      <c r="C2" s="21"/>
      <c r="D2" s="21"/>
      <c r="E2" s="22"/>
    </row>
    <row r="3" spans="2:5" ht="15" thickBot="1">
      <c r="B3" s="23"/>
      <c r="C3" s="24">
        <v>2019</v>
      </c>
      <c r="D3" s="24">
        <f>C3+1</f>
        <v>2020</v>
      </c>
      <c r="E3" s="24">
        <f>D3+1</f>
        <v>2021</v>
      </c>
    </row>
    <row r="4" spans="2:5" ht="15" thickTop="1">
      <c r="B4" s="25" t="s">
        <v>23</v>
      </c>
      <c r="C4" s="29"/>
      <c r="D4" s="29"/>
      <c r="E4" s="29"/>
    </row>
    <row r="5" spans="2:5" ht="14.25">
      <c r="B5" s="26" t="s">
        <v>24</v>
      </c>
      <c r="C5" s="30">
        <v>0</v>
      </c>
      <c r="D5" s="30"/>
      <c r="E5" s="30"/>
    </row>
    <row r="6" spans="2:5" ht="14.25">
      <c r="B6" s="26" t="s">
        <v>25</v>
      </c>
      <c r="C6" s="30"/>
      <c r="D6" s="30"/>
      <c r="E6" s="30"/>
    </row>
    <row r="7" spans="2:5" ht="14.25">
      <c r="B7" s="26" t="s">
        <v>26</v>
      </c>
      <c r="C7" s="31"/>
      <c r="D7" s="31"/>
      <c r="E7" s="31"/>
    </row>
    <row r="8" spans="2:5" ht="14.25">
      <c r="B8" s="26" t="s">
        <v>27</v>
      </c>
      <c r="C8" s="30"/>
      <c r="D8" s="30"/>
      <c r="E8" s="30"/>
    </row>
    <row r="9" spans="2:5" ht="14.25">
      <c r="B9" s="26" t="s">
        <v>28</v>
      </c>
      <c r="C9" s="30"/>
      <c r="D9" s="30"/>
      <c r="E9" s="30"/>
    </row>
    <row r="10" spans="2:5" ht="14.25">
      <c r="B10" s="27"/>
      <c r="C10" s="32"/>
      <c r="D10" s="33"/>
      <c r="E10" s="33"/>
    </row>
    <row r="11" spans="2:5" ht="14.25">
      <c r="B11" s="28" t="s">
        <v>29</v>
      </c>
      <c r="C11" s="34">
        <f>SUM(C4:C9)</f>
        <v>0</v>
      </c>
      <c r="D11" s="34">
        <f>SUM(D4:D9)</f>
        <v>0</v>
      </c>
      <c r="E11" s="34">
        <f>SUM(E4:E9)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Pazzaglini</dc:creator>
  <cp:keywords/>
  <dc:description/>
  <cp:lastModifiedBy>Luca Nobilini</cp:lastModifiedBy>
  <dcterms:created xsi:type="dcterms:W3CDTF">2019-03-28T08:26:37Z</dcterms:created>
  <dcterms:modified xsi:type="dcterms:W3CDTF">2022-03-24T21:32:03Z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